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nerprod-my.sharepoint.com/personal/tr042856_cerner_net/Documents/Desktop/Sports/Football/"/>
    </mc:Choice>
  </mc:AlternateContent>
  <xr:revisionPtr revIDLastSave="347" documentId="8_{999C5116-55E0-4CF0-934C-7835FD5F4130}" xr6:coauthVersionLast="45" xr6:coauthVersionMax="45" xr10:uidLastSave="{603DD4F4-47BF-4E1B-9071-F73F0523CC10}"/>
  <bookViews>
    <workbookView xWindow="-113" yWindow="-113" windowWidth="24267" windowHeight="13148" tabRatio="930" firstSheet="16" activeTab="17" xr2:uid="{00000000-000D-0000-FFFF-FFFF00000000}"/>
  </bookViews>
  <sheets>
    <sheet name="Week 1" sheetId="1" state="hidden" r:id="rId1"/>
    <sheet name="Week 2" sheetId="11" state="hidden" r:id="rId2"/>
    <sheet name="Week 3" sheetId="13" state="hidden" r:id="rId3"/>
    <sheet name="Week 4" sheetId="14" state="hidden" r:id="rId4"/>
    <sheet name="Week 5" sheetId="15" state="hidden" r:id="rId5"/>
    <sheet name="Week 6" sheetId="16" state="hidden" r:id="rId6"/>
    <sheet name="Week 7" sheetId="18" state="hidden" r:id="rId7"/>
    <sheet name="Week 8" sheetId="19" state="hidden" r:id="rId8"/>
    <sheet name="Week 9" sheetId="20" state="hidden" r:id="rId9"/>
    <sheet name="Week 10" sheetId="21" state="hidden" r:id="rId10"/>
    <sheet name="Week 11" sheetId="22" state="hidden" r:id="rId11"/>
    <sheet name="Week 12" sheetId="23" state="hidden" r:id="rId12"/>
    <sheet name="Week 13" sheetId="24" state="hidden" r:id="rId13"/>
    <sheet name="Week 14" sheetId="25" state="hidden" r:id="rId14"/>
    <sheet name="Week 15" sheetId="26" state="hidden" r:id="rId15"/>
    <sheet name="Week 16" sheetId="27" state="hidden" r:id="rId16"/>
    <sheet name="Week 17" sheetId="28" r:id="rId17"/>
    <sheet name="Scoreboard" sheetId="4" r:id="rId18"/>
  </sheets>
  <definedNames>
    <definedName name="First_Overall">Scoreboard!$R$34</definedName>
    <definedName name="MNF_S_TOTAL">Scoreboard!$Z$32</definedName>
    <definedName name="MNF_TOTAL">Scoreboard!$M$40</definedName>
    <definedName name="s_week1">Scoreboard!$C$31</definedName>
    <definedName name="s_week10">Scoreboard!$L$31</definedName>
    <definedName name="s_week11">Scoreboard!$M$31</definedName>
    <definedName name="s_week12">Scoreboard!$N$31</definedName>
    <definedName name="s_week13">Scoreboard!$O$31</definedName>
    <definedName name="s_week14">Scoreboard!$P$31</definedName>
    <definedName name="s_week15">Scoreboard!$Q$31</definedName>
    <definedName name="s_week16">Scoreboard!$R$31</definedName>
    <definedName name="s_week17">Scoreboard!$S$31</definedName>
    <definedName name="s_week2">Scoreboard!$D$31</definedName>
    <definedName name="s_week3">Scoreboard!$E$31</definedName>
    <definedName name="s_week4">Scoreboard!$F$31</definedName>
    <definedName name="s_week5">Scoreboard!$G$31</definedName>
    <definedName name="s_week6">Scoreboard!$H$31</definedName>
    <definedName name="s_week7">Scoreboard!$I$31</definedName>
    <definedName name="s_week8">Scoreboard!$J$31</definedName>
    <definedName name="s_week9">Scoreboard!$K$31</definedName>
    <definedName name="Second_Overall">Scoreboard!$R$35</definedName>
    <definedName name="Third_Overall">Scoreboard!$R$36</definedName>
    <definedName name="TNF_Total">Scoreboard!$M$39</definedName>
    <definedName name="Week1">Scoreboard!$C$30</definedName>
    <definedName name="Week10">Scoreboard!$L$30</definedName>
    <definedName name="Week11">Scoreboard!$M$30</definedName>
    <definedName name="Week12">Scoreboard!$N$30</definedName>
    <definedName name="Week13">Scoreboard!$O$30</definedName>
    <definedName name="Week14">Scoreboard!$P$30</definedName>
    <definedName name="Week15">Scoreboard!$Q$30</definedName>
    <definedName name="Week16">Scoreboard!$R$30</definedName>
    <definedName name="Week17">Scoreboard!$S$30</definedName>
    <definedName name="Week2">Scoreboard!$D$30</definedName>
    <definedName name="Week3">Scoreboard!$E$30</definedName>
    <definedName name="Week4">Scoreboard!$F$30</definedName>
    <definedName name="Week5">Scoreboard!$G$30</definedName>
    <definedName name="Week6">Scoreboard!$H$30</definedName>
    <definedName name="Week7">Scoreboard!$I$30</definedName>
    <definedName name="Week8">Scoreboard!$J$30</definedName>
    <definedName name="Week9">Scoreboard!$K$30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" i="4" l="1"/>
  <c r="X5" i="4"/>
  <c r="X4" i="4"/>
  <c r="X21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Z15" i="4"/>
  <c r="C37" i="28" l="1"/>
  <c r="E37" i="28"/>
  <c r="G37" i="28"/>
  <c r="I37" i="28"/>
  <c r="K37" i="28"/>
  <c r="M37" i="28"/>
  <c r="O37" i="28"/>
  <c r="Q37" i="28"/>
  <c r="S37" i="28"/>
  <c r="U37" i="28"/>
  <c r="W37" i="28"/>
  <c r="Y37" i="28"/>
  <c r="AA37" i="28"/>
  <c r="AC37" i="28"/>
  <c r="AE37" i="28"/>
  <c r="AG37" i="28"/>
  <c r="C38" i="28"/>
  <c r="E38" i="28"/>
  <c r="G38" i="28"/>
  <c r="I38" i="28"/>
  <c r="K38" i="28"/>
  <c r="M38" i="28"/>
  <c r="O38" i="28"/>
  <c r="Q38" i="28"/>
  <c r="S38" i="28"/>
  <c r="U38" i="28"/>
  <c r="W38" i="28"/>
  <c r="Y38" i="28"/>
  <c r="AA38" i="28"/>
  <c r="AC38" i="28"/>
  <c r="AE38" i="28"/>
  <c r="AG38" i="28"/>
  <c r="C39" i="28"/>
  <c r="E39" i="28"/>
  <c r="G39" i="28"/>
  <c r="I39" i="28"/>
  <c r="K39" i="28"/>
  <c r="M39" i="28"/>
  <c r="O39" i="28"/>
  <c r="Q39" i="28"/>
  <c r="S39" i="28"/>
  <c r="U39" i="28"/>
  <c r="W39" i="28"/>
  <c r="Y39" i="28"/>
  <c r="AA39" i="28"/>
  <c r="AC39" i="28"/>
  <c r="AE39" i="28"/>
  <c r="AG39" i="28"/>
  <c r="C40" i="28"/>
  <c r="E40" i="28"/>
  <c r="G40" i="28"/>
  <c r="I40" i="28"/>
  <c r="K40" i="28"/>
  <c r="M40" i="28"/>
  <c r="O40" i="28"/>
  <c r="Q40" i="28"/>
  <c r="S40" i="28"/>
  <c r="U40" i="28"/>
  <c r="W40" i="28"/>
  <c r="Y40" i="28"/>
  <c r="AA40" i="28"/>
  <c r="AC40" i="28"/>
  <c r="AE40" i="28"/>
  <c r="AG40" i="28"/>
  <c r="C41" i="28"/>
  <c r="E41" i="28"/>
  <c r="G41" i="28"/>
  <c r="I41" i="28"/>
  <c r="K41" i="28"/>
  <c r="M41" i="28"/>
  <c r="O41" i="28"/>
  <c r="Q41" i="28"/>
  <c r="S41" i="28"/>
  <c r="U41" i="28"/>
  <c r="W41" i="28"/>
  <c r="Y41" i="28"/>
  <c r="AA41" i="28"/>
  <c r="AC41" i="28"/>
  <c r="AE41" i="28"/>
  <c r="AG41" i="28"/>
  <c r="C42" i="28"/>
  <c r="E42" i="28"/>
  <c r="G42" i="28"/>
  <c r="I42" i="28"/>
  <c r="K42" i="28"/>
  <c r="M42" i="28"/>
  <c r="O42" i="28"/>
  <c r="Q42" i="28"/>
  <c r="S42" i="28"/>
  <c r="U42" i="28"/>
  <c r="W42" i="28"/>
  <c r="Y42" i="28"/>
  <c r="AA42" i="28"/>
  <c r="AC42" i="28"/>
  <c r="AE42" i="28"/>
  <c r="AG42" i="28"/>
  <c r="C43" i="28"/>
  <c r="E43" i="28"/>
  <c r="G43" i="28"/>
  <c r="I43" i="28"/>
  <c r="K43" i="28"/>
  <c r="M43" i="28"/>
  <c r="O43" i="28"/>
  <c r="Q43" i="28"/>
  <c r="S43" i="28"/>
  <c r="U43" i="28"/>
  <c r="W43" i="28"/>
  <c r="Y43" i="28"/>
  <c r="AA43" i="28"/>
  <c r="AC43" i="28"/>
  <c r="AE43" i="28"/>
  <c r="AG43" i="28"/>
  <c r="C44" i="28"/>
  <c r="E44" i="28"/>
  <c r="G44" i="28"/>
  <c r="I44" i="28"/>
  <c r="K44" i="28"/>
  <c r="M44" i="28"/>
  <c r="O44" i="28"/>
  <c r="Q44" i="28"/>
  <c r="S44" i="28"/>
  <c r="U44" i="28"/>
  <c r="W44" i="28"/>
  <c r="Y44" i="28"/>
  <c r="AA44" i="28"/>
  <c r="AC44" i="28"/>
  <c r="AE44" i="28"/>
  <c r="AG44" i="28"/>
  <c r="C45" i="28"/>
  <c r="E45" i="28"/>
  <c r="G45" i="28"/>
  <c r="I45" i="28"/>
  <c r="K45" i="28"/>
  <c r="M45" i="28"/>
  <c r="O45" i="28"/>
  <c r="Q45" i="28"/>
  <c r="S45" i="28"/>
  <c r="U45" i="28"/>
  <c r="W45" i="28"/>
  <c r="Y45" i="28"/>
  <c r="AA45" i="28"/>
  <c r="AC45" i="28"/>
  <c r="AE45" i="28"/>
  <c r="AG45" i="28"/>
  <c r="C46" i="28"/>
  <c r="E46" i="28"/>
  <c r="G46" i="28"/>
  <c r="I46" i="28"/>
  <c r="K46" i="28"/>
  <c r="M46" i="28"/>
  <c r="O46" i="28"/>
  <c r="Q46" i="28"/>
  <c r="S46" i="28"/>
  <c r="U46" i="28"/>
  <c r="W46" i="28"/>
  <c r="Y46" i="28"/>
  <c r="AA46" i="28"/>
  <c r="AC46" i="28"/>
  <c r="AE46" i="28"/>
  <c r="AG46" i="28"/>
  <c r="C47" i="28"/>
  <c r="E47" i="28"/>
  <c r="G47" i="28"/>
  <c r="I47" i="28"/>
  <c r="K47" i="28"/>
  <c r="M47" i="28"/>
  <c r="O47" i="28"/>
  <c r="Q47" i="28"/>
  <c r="S47" i="28"/>
  <c r="U47" i="28"/>
  <c r="W47" i="28"/>
  <c r="Y47" i="28"/>
  <c r="AA47" i="28"/>
  <c r="AC47" i="28"/>
  <c r="AE47" i="28"/>
  <c r="AG47" i="28"/>
  <c r="C48" i="28"/>
  <c r="E48" i="28"/>
  <c r="G48" i="28"/>
  <c r="I48" i="28"/>
  <c r="K48" i="28"/>
  <c r="M48" i="28"/>
  <c r="O48" i="28"/>
  <c r="Q48" i="28"/>
  <c r="S48" i="28"/>
  <c r="U48" i="28"/>
  <c r="W48" i="28"/>
  <c r="Y48" i="28"/>
  <c r="AA48" i="28"/>
  <c r="AC48" i="28"/>
  <c r="AE48" i="28"/>
  <c r="AG48" i="28"/>
  <c r="C49" i="28"/>
  <c r="E49" i="28"/>
  <c r="G49" i="28"/>
  <c r="I49" i="28"/>
  <c r="K49" i="28"/>
  <c r="M49" i="28"/>
  <c r="O49" i="28"/>
  <c r="Q49" i="28"/>
  <c r="S49" i="28"/>
  <c r="U49" i="28"/>
  <c r="W49" i="28"/>
  <c r="Y49" i="28"/>
  <c r="AA49" i="28"/>
  <c r="AC49" i="28"/>
  <c r="AE49" i="28"/>
  <c r="AG49" i="28"/>
  <c r="C50" i="28"/>
  <c r="E50" i="28"/>
  <c r="G50" i="28"/>
  <c r="I50" i="28"/>
  <c r="K50" i="28"/>
  <c r="M50" i="28"/>
  <c r="O50" i="28"/>
  <c r="Q50" i="28"/>
  <c r="S50" i="28"/>
  <c r="U50" i="28"/>
  <c r="W50" i="28"/>
  <c r="Y50" i="28"/>
  <c r="AA50" i="28"/>
  <c r="AC50" i="28"/>
  <c r="AE50" i="28"/>
  <c r="AG50" i="28"/>
  <c r="C51" i="28"/>
  <c r="E51" i="28"/>
  <c r="G51" i="28"/>
  <c r="I51" i="28"/>
  <c r="K51" i="28"/>
  <c r="M51" i="28"/>
  <c r="O51" i="28"/>
  <c r="Q51" i="28"/>
  <c r="S51" i="28"/>
  <c r="U51" i="28"/>
  <c r="W51" i="28"/>
  <c r="Y51" i="28"/>
  <c r="AA51" i="28"/>
  <c r="AC51" i="28"/>
  <c r="AE51" i="28"/>
  <c r="AG51" i="28"/>
  <c r="C52" i="28"/>
  <c r="E52" i="28"/>
  <c r="G52" i="28"/>
  <c r="I52" i="28"/>
  <c r="K52" i="28"/>
  <c r="M52" i="28"/>
  <c r="O52" i="28"/>
  <c r="Q52" i="28"/>
  <c r="S52" i="28"/>
  <c r="U52" i="28"/>
  <c r="W52" i="28"/>
  <c r="Y52" i="28"/>
  <c r="AA52" i="28"/>
  <c r="AC52" i="28"/>
  <c r="AE52" i="28"/>
  <c r="AG52" i="28"/>
  <c r="C53" i="28"/>
  <c r="E53" i="28"/>
  <c r="G53" i="28"/>
  <c r="I53" i="28"/>
  <c r="K53" i="28"/>
  <c r="M53" i="28"/>
  <c r="O53" i="28"/>
  <c r="Q53" i="28"/>
  <c r="S53" i="28"/>
  <c r="U53" i="28"/>
  <c r="W53" i="28"/>
  <c r="Y53" i="28"/>
  <c r="AA53" i="28"/>
  <c r="AC53" i="28"/>
  <c r="AE53" i="28"/>
  <c r="AG53" i="28"/>
  <c r="C54" i="28"/>
  <c r="E54" i="28"/>
  <c r="G54" i="28"/>
  <c r="I54" i="28"/>
  <c r="K54" i="28"/>
  <c r="M54" i="28"/>
  <c r="O54" i="28"/>
  <c r="Q54" i="28"/>
  <c r="S54" i="28"/>
  <c r="U54" i="28"/>
  <c r="W54" i="28"/>
  <c r="Y54" i="28"/>
  <c r="AA54" i="28"/>
  <c r="AC54" i="28"/>
  <c r="AE54" i="28"/>
  <c r="AG54" i="28"/>
  <c r="C55" i="28"/>
  <c r="E55" i="28"/>
  <c r="G55" i="28"/>
  <c r="I55" i="28"/>
  <c r="K55" i="28"/>
  <c r="M55" i="28"/>
  <c r="O55" i="28"/>
  <c r="Q55" i="28"/>
  <c r="S55" i="28"/>
  <c r="U55" i="28"/>
  <c r="W55" i="28"/>
  <c r="Y55" i="28"/>
  <c r="AA55" i="28"/>
  <c r="AC55" i="28"/>
  <c r="AE55" i="28"/>
  <c r="AG55" i="28"/>
  <c r="C56" i="28"/>
  <c r="E56" i="28"/>
  <c r="G56" i="28"/>
  <c r="I56" i="28"/>
  <c r="K56" i="28"/>
  <c r="M56" i="28"/>
  <c r="O56" i="28"/>
  <c r="Q56" i="28"/>
  <c r="S56" i="28"/>
  <c r="U56" i="28"/>
  <c r="W56" i="28"/>
  <c r="Y56" i="28"/>
  <c r="AA56" i="28"/>
  <c r="AC56" i="28"/>
  <c r="AE56" i="28"/>
  <c r="AG56" i="28"/>
  <c r="C57" i="28"/>
  <c r="E57" i="28"/>
  <c r="G57" i="28"/>
  <c r="I57" i="28"/>
  <c r="K57" i="28"/>
  <c r="M57" i="28"/>
  <c r="O57" i="28"/>
  <c r="Q57" i="28"/>
  <c r="S57" i="28"/>
  <c r="U57" i="28"/>
  <c r="W57" i="28"/>
  <c r="Y57" i="28"/>
  <c r="AA57" i="28"/>
  <c r="AC57" i="28"/>
  <c r="AE57" i="28"/>
  <c r="AG57" i="28"/>
  <c r="C58" i="28"/>
  <c r="E58" i="28"/>
  <c r="G58" i="28"/>
  <c r="I58" i="28"/>
  <c r="K58" i="28"/>
  <c r="M58" i="28"/>
  <c r="O58" i="28"/>
  <c r="Q58" i="28"/>
  <c r="S58" i="28"/>
  <c r="U58" i="28"/>
  <c r="W58" i="28"/>
  <c r="Y58" i="28"/>
  <c r="AA58" i="28"/>
  <c r="AC58" i="28"/>
  <c r="AE58" i="28"/>
  <c r="AG58" i="28"/>
  <c r="C59" i="28"/>
  <c r="E59" i="28"/>
  <c r="G59" i="28"/>
  <c r="I59" i="28"/>
  <c r="K59" i="28"/>
  <c r="M59" i="28"/>
  <c r="O59" i="28"/>
  <c r="Q59" i="28"/>
  <c r="S59" i="28"/>
  <c r="U59" i="28"/>
  <c r="W59" i="28"/>
  <c r="Y59" i="28"/>
  <c r="AA59" i="28"/>
  <c r="AC59" i="28"/>
  <c r="AE59" i="28"/>
  <c r="AG59" i="28"/>
  <c r="C60" i="28"/>
  <c r="E60" i="28"/>
  <c r="G60" i="28"/>
  <c r="I60" i="28"/>
  <c r="K60" i="28"/>
  <c r="M60" i="28"/>
  <c r="O60" i="28"/>
  <c r="Q60" i="28"/>
  <c r="S60" i="28"/>
  <c r="U60" i="28"/>
  <c r="W60" i="28"/>
  <c r="Y60" i="28"/>
  <c r="AA60" i="28"/>
  <c r="AC60" i="28"/>
  <c r="AE60" i="28"/>
  <c r="AG60" i="28"/>
  <c r="C61" i="28"/>
  <c r="E61" i="28"/>
  <c r="G61" i="28"/>
  <c r="I61" i="28"/>
  <c r="K61" i="28"/>
  <c r="M61" i="28"/>
  <c r="O61" i="28"/>
  <c r="Q61" i="28"/>
  <c r="S61" i="28"/>
  <c r="U61" i="28"/>
  <c r="W61" i="28"/>
  <c r="Y61" i="28"/>
  <c r="AA61" i="28"/>
  <c r="AC61" i="28"/>
  <c r="AE61" i="28"/>
  <c r="AG61" i="28"/>
  <c r="C62" i="28"/>
  <c r="E62" i="28"/>
  <c r="G62" i="28"/>
  <c r="I62" i="28"/>
  <c r="K62" i="28"/>
  <c r="M62" i="28"/>
  <c r="O62" i="28"/>
  <c r="Q62" i="28"/>
  <c r="S62" i="28"/>
  <c r="U62" i="28"/>
  <c r="W62" i="28"/>
  <c r="Y62" i="28"/>
  <c r="AA62" i="28"/>
  <c r="AC62" i="28"/>
  <c r="AE62" i="28"/>
  <c r="AG62" i="28"/>
  <c r="X11" i="4" l="1"/>
  <c r="AI23" i="27" l="1"/>
  <c r="Z17" i="4" l="1"/>
  <c r="X17" i="4" s="1"/>
  <c r="Z26" i="4" l="1"/>
  <c r="X26" i="4" s="1"/>
  <c r="AG37" i="25"/>
  <c r="Z9" i="4" l="1"/>
  <c r="C37" i="24" l="1"/>
  <c r="E37" i="24"/>
  <c r="G37" i="24"/>
  <c r="I37" i="24"/>
  <c r="K37" i="24"/>
  <c r="M37" i="24"/>
  <c r="O37" i="24"/>
  <c r="Q37" i="24"/>
  <c r="S37" i="24"/>
  <c r="U37" i="24"/>
  <c r="W37" i="24"/>
  <c r="Y37" i="24"/>
  <c r="AC37" i="24"/>
  <c r="AE37" i="24"/>
  <c r="AG37" i="24"/>
  <c r="C38" i="24"/>
  <c r="E38" i="24"/>
  <c r="G38" i="24"/>
  <c r="I38" i="24"/>
  <c r="K38" i="24"/>
  <c r="M38" i="24"/>
  <c r="O38" i="24"/>
  <c r="Q38" i="24"/>
  <c r="S38" i="24"/>
  <c r="U38" i="24"/>
  <c r="W38" i="24"/>
  <c r="Y38" i="24"/>
  <c r="AC38" i="24"/>
  <c r="AE38" i="24"/>
  <c r="AG38" i="24"/>
  <c r="C39" i="24"/>
  <c r="E39" i="24"/>
  <c r="G39" i="24"/>
  <c r="I39" i="24"/>
  <c r="K39" i="24"/>
  <c r="M39" i="24"/>
  <c r="O39" i="24"/>
  <c r="Q39" i="24"/>
  <c r="S39" i="24"/>
  <c r="U39" i="24"/>
  <c r="W39" i="24"/>
  <c r="Y39" i="24"/>
  <c r="AC39" i="24"/>
  <c r="AE39" i="24"/>
  <c r="AG39" i="24"/>
  <c r="C40" i="24"/>
  <c r="E40" i="24"/>
  <c r="G40" i="24"/>
  <c r="I40" i="24"/>
  <c r="K40" i="24"/>
  <c r="M40" i="24"/>
  <c r="O40" i="24"/>
  <c r="Q40" i="24"/>
  <c r="S40" i="24"/>
  <c r="U40" i="24"/>
  <c r="W40" i="24"/>
  <c r="Y40" i="24"/>
  <c r="AC40" i="24"/>
  <c r="AE40" i="24"/>
  <c r="AG40" i="24"/>
  <c r="C41" i="24"/>
  <c r="E41" i="24"/>
  <c r="G41" i="24"/>
  <c r="I41" i="24"/>
  <c r="K41" i="24"/>
  <c r="M41" i="24"/>
  <c r="O41" i="24"/>
  <c r="Q41" i="24"/>
  <c r="S41" i="24"/>
  <c r="U41" i="24"/>
  <c r="W41" i="24"/>
  <c r="Y41" i="24"/>
  <c r="AC41" i="24"/>
  <c r="AE41" i="24"/>
  <c r="AG41" i="24"/>
  <c r="C42" i="24"/>
  <c r="E42" i="24"/>
  <c r="G42" i="24"/>
  <c r="I42" i="24"/>
  <c r="K42" i="24"/>
  <c r="M42" i="24"/>
  <c r="O42" i="24"/>
  <c r="Q42" i="24"/>
  <c r="S42" i="24"/>
  <c r="U42" i="24"/>
  <c r="W42" i="24"/>
  <c r="Y42" i="24"/>
  <c r="AC42" i="24"/>
  <c r="AE42" i="24"/>
  <c r="AG42" i="24"/>
  <c r="C43" i="24"/>
  <c r="E43" i="24"/>
  <c r="G43" i="24"/>
  <c r="I43" i="24"/>
  <c r="K43" i="24"/>
  <c r="M43" i="24"/>
  <c r="O43" i="24"/>
  <c r="Q43" i="24"/>
  <c r="S43" i="24"/>
  <c r="U43" i="24"/>
  <c r="W43" i="24"/>
  <c r="Y43" i="24"/>
  <c r="AC43" i="24"/>
  <c r="AE43" i="24"/>
  <c r="AG43" i="24"/>
  <c r="C44" i="24"/>
  <c r="E44" i="24"/>
  <c r="G44" i="24"/>
  <c r="I44" i="24"/>
  <c r="K44" i="24"/>
  <c r="M44" i="24"/>
  <c r="O44" i="24"/>
  <c r="Q44" i="24"/>
  <c r="S44" i="24"/>
  <c r="U44" i="24"/>
  <c r="W44" i="24"/>
  <c r="Y44" i="24"/>
  <c r="AC44" i="24"/>
  <c r="AE44" i="24"/>
  <c r="AG44" i="24"/>
  <c r="C45" i="24"/>
  <c r="E45" i="24"/>
  <c r="G45" i="24"/>
  <c r="I45" i="24"/>
  <c r="K45" i="24"/>
  <c r="M45" i="24"/>
  <c r="O45" i="24"/>
  <c r="Q45" i="24"/>
  <c r="S45" i="24"/>
  <c r="U45" i="24"/>
  <c r="W45" i="24"/>
  <c r="Y45" i="24"/>
  <c r="AC45" i="24"/>
  <c r="AE45" i="24"/>
  <c r="AG45" i="24"/>
  <c r="C46" i="24"/>
  <c r="E46" i="24"/>
  <c r="G46" i="24"/>
  <c r="I46" i="24"/>
  <c r="K46" i="24"/>
  <c r="M46" i="24"/>
  <c r="O46" i="24"/>
  <c r="Q46" i="24"/>
  <c r="S46" i="24"/>
  <c r="U46" i="24"/>
  <c r="W46" i="24"/>
  <c r="Y46" i="24"/>
  <c r="AC46" i="24"/>
  <c r="AE46" i="24"/>
  <c r="AG46" i="24"/>
  <c r="C47" i="24"/>
  <c r="E47" i="24"/>
  <c r="G47" i="24"/>
  <c r="I47" i="24"/>
  <c r="K47" i="24"/>
  <c r="M47" i="24"/>
  <c r="O47" i="24"/>
  <c r="Q47" i="24"/>
  <c r="S47" i="24"/>
  <c r="U47" i="24"/>
  <c r="W47" i="24"/>
  <c r="Y47" i="24"/>
  <c r="AC47" i="24"/>
  <c r="AE47" i="24"/>
  <c r="AG47" i="24"/>
  <c r="C48" i="24"/>
  <c r="E48" i="24"/>
  <c r="G48" i="24"/>
  <c r="I48" i="24"/>
  <c r="K48" i="24"/>
  <c r="M48" i="24"/>
  <c r="O48" i="24"/>
  <c r="Q48" i="24"/>
  <c r="S48" i="24"/>
  <c r="U48" i="24"/>
  <c r="W48" i="24"/>
  <c r="Y48" i="24"/>
  <c r="AC48" i="24"/>
  <c r="AE48" i="24"/>
  <c r="AG48" i="24"/>
  <c r="C49" i="24"/>
  <c r="E49" i="24"/>
  <c r="G49" i="24"/>
  <c r="I49" i="24"/>
  <c r="K49" i="24"/>
  <c r="M49" i="24"/>
  <c r="O49" i="24"/>
  <c r="Q49" i="24"/>
  <c r="S49" i="24"/>
  <c r="U49" i="24"/>
  <c r="W49" i="24"/>
  <c r="Y49" i="24"/>
  <c r="AC49" i="24"/>
  <c r="AE49" i="24"/>
  <c r="AG49" i="24"/>
  <c r="C50" i="24"/>
  <c r="E50" i="24"/>
  <c r="G50" i="24"/>
  <c r="I50" i="24"/>
  <c r="K50" i="24"/>
  <c r="M50" i="24"/>
  <c r="O50" i="24"/>
  <c r="Q50" i="24"/>
  <c r="S50" i="24"/>
  <c r="U50" i="24"/>
  <c r="W50" i="24"/>
  <c r="Y50" i="24"/>
  <c r="AC50" i="24"/>
  <c r="AE50" i="24"/>
  <c r="AG50" i="24"/>
  <c r="C51" i="24"/>
  <c r="E51" i="24"/>
  <c r="G51" i="24"/>
  <c r="I51" i="24"/>
  <c r="K51" i="24"/>
  <c r="M51" i="24"/>
  <c r="O51" i="24"/>
  <c r="Q51" i="24"/>
  <c r="S51" i="24"/>
  <c r="U51" i="24"/>
  <c r="W51" i="24"/>
  <c r="Y51" i="24"/>
  <c r="AC51" i="24"/>
  <c r="AE51" i="24"/>
  <c r="AG51" i="24"/>
  <c r="C52" i="24"/>
  <c r="E52" i="24"/>
  <c r="G52" i="24"/>
  <c r="I52" i="24"/>
  <c r="K52" i="24"/>
  <c r="M52" i="24"/>
  <c r="O52" i="24"/>
  <c r="Q52" i="24"/>
  <c r="S52" i="24"/>
  <c r="U52" i="24"/>
  <c r="W52" i="24"/>
  <c r="Y52" i="24"/>
  <c r="AC52" i="24"/>
  <c r="AE52" i="24"/>
  <c r="AG52" i="24"/>
  <c r="C53" i="24"/>
  <c r="E53" i="24"/>
  <c r="G53" i="24"/>
  <c r="I53" i="24"/>
  <c r="K53" i="24"/>
  <c r="M53" i="24"/>
  <c r="O53" i="24"/>
  <c r="Q53" i="24"/>
  <c r="S53" i="24"/>
  <c r="U53" i="24"/>
  <c r="W53" i="24"/>
  <c r="Y53" i="24"/>
  <c r="AC53" i="24"/>
  <c r="AE53" i="24"/>
  <c r="AG53" i="24"/>
  <c r="C54" i="24"/>
  <c r="E54" i="24"/>
  <c r="G54" i="24"/>
  <c r="I54" i="24"/>
  <c r="K54" i="24"/>
  <c r="M54" i="24"/>
  <c r="O54" i="24"/>
  <c r="Q54" i="24"/>
  <c r="S54" i="24"/>
  <c r="U54" i="24"/>
  <c r="W54" i="24"/>
  <c r="Y54" i="24"/>
  <c r="AC54" i="24"/>
  <c r="AE54" i="24"/>
  <c r="AG54" i="24"/>
  <c r="C55" i="24"/>
  <c r="E55" i="24"/>
  <c r="G55" i="24"/>
  <c r="I55" i="24"/>
  <c r="K55" i="24"/>
  <c r="M55" i="24"/>
  <c r="O55" i="24"/>
  <c r="Q55" i="24"/>
  <c r="S55" i="24"/>
  <c r="U55" i="24"/>
  <c r="W55" i="24"/>
  <c r="Y55" i="24"/>
  <c r="AC55" i="24"/>
  <c r="AE55" i="24"/>
  <c r="AG55" i="24"/>
  <c r="C56" i="24"/>
  <c r="E56" i="24"/>
  <c r="G56" i="24"/>
  <c r="I56" i="24"/>
  <c r="K56" i="24"/>
  <c r="M56" i="24"/>
  <c r="O56" i="24"/>
  <c r="Q56" i="24"/>
  <c r="S56" i="24"/>
  <c r="U56" i="24"/>
  <c r="W56" i="24"/>
  <c r="Y56" i="24"/>
  <c r="AC56" i="24"/>
  <c r="AE56" i="24"/>
  <c r="AG56" i="24"/>
  <c r="C57" i="24"/>
  <c r="E57" i="24"/>
  <c r="G57" i="24"/>
  <c r="I57" i="24"/>
  <c r="K57" i="24"/>
  <c r="M57" i="24"/>
  <c r="O57" i="24"/>
  <c r="Q57" i="24"/>
  <c r="S57" i="24"/>
  <c r="U57" i="24"/>
  <c r="W57" i="24"/>
  <c r="Y57" i="24"/>
  <c r="AC57" i="24"/>
  <c r="AE57" i="24"/>
  <c r="AG57" i="24"/>
  <c r="C58" i="24"/>
  <c r="E58" i="24"/>
  <c r="G58" i="24"/>
  <c r="I58" i="24"/>
  <c r="K58" i="24"/>
  <c r="M58" i="24"/>
  <c r="O58" i="24"/>
  <c r="Q58" i="24"/>
  <c r="S58" i="24"/>
  <c r="U58" i="24"/>
  <c r="W58" i="24"/>
  <c r="Y58" i="24"/>
  <c r="AC58" i="24"/>
  <c r="AE58" i="24"/>
  <c r="AG58" i="24"/>
  <c r="C59" i="24"/>
  <c r="E59" i="24"/>
  <c r="G59" i="24"/>
  <c r="I59" i="24"/>
  <c r="K59" i="24"/>
  <c r="M59" i="24"/>
  <c r="O59" i="24"/>
  <c r="Q59" i="24"/>
  <c r="S59" i="24"/>
  <c r="U59" i="24"/>
  <c r="W59" i="24"/>
  <c r="Y59" i="24"/>
  <c r="AC59" i="24"/>
  <c r="AE59" i="24"/>
  <c r="AG59" i="24"/>
  <c r="C60" i="24"/>
  <c r="E60" i="24"/>
  <c r="G60" i="24"/>
  <c r="I60" i="24"/>
  <c r="K60" i="24"/>
  <c r="M60" i="24"/>
  <c r="O60" i="24"/>
  <c r="Q60" i="24"/>
  <c r="S60" i="24"/>
  <c r="U60" i="24"/>
  <c r="W60" i="24"/>
  <c r="Y60" i="24"/>
  <c r="AC60" i="24"/>
  <c r="AE60" i="24"/>
  <c r="AG60" i="24"/>
  <c r="C61" i="24"/>
  <c r="E61" i="24"/>
  <c r="G61" i="24"/>
  <c r="I61" i="24"/>
  <c r="K61" i="24"/>
  <c r="M61" i="24"/>
  <c r="O61" i="24"/>
  <c r="Q61" i="24"/>
  <c r="S61" i="24"/>
  <c r="U61" i="24"/>
  <c r="W61" i="24"/>
  <c r="Y61" i="24"/>
  <c r="AC61" i="24"/>
  <c r="AE61" i="24"/>
  <c r="AG61" i="24"/>
  <c r="C62" i="24"/>
  <c r="E62" i="24"/>
  <c r="G62" i="24"/>
  <c r="I62" i="24"/>
  <c r="K62" i="24"/>
  <c r="M62" i="24"/>
  <c r="O62" i="24"/>
  <c r="Q62" i="24"/>
  <c r="S62" i="24"/>
  <c r="U62" i="24"/>
  <c r="W62" i="24"/>
  <c r="Y62" i="24"/>
  <c r="AC62" i="24"/>
  <c r="AE62" i="24"/>
  <c r="AG62" i="24"/>
  <c r="C37" i="23" l="1"/>
  <c r="E37" i="23"/>
  <c r="G37" i="23"/>
  <c r="I37" i="23"/>
  <c r="K37" i="23"/>
  <c r="M37" i="23"/>
  <c r="O37" i="23"/>
  <c r="Q37" i="23"/>
  <c r="S37" i="23"/>
  <c r="U37" i="23"/>
  <c r="W37" i="23"/>
  <c r="Y37" i="23"/>
  <c r="AA37" i="23"/>
  <c r="AC37" i="23"/>
  <c r="AE37" i="23"/>
  <c r="AG37" i="23"/>
  <c r="C38" i="23"/>
  <c r="E38" i="23"/>
  <c r="G38" i="23"/>
  <c r="I38" i="23"/>
  <c r="K38" i="23"/>
  <c r="M38" i="23"/>
  <c r="O38" i="23"/>
  <c r="Q38" i="23"/>
  <c r="S38" i="23"/>
  <c r="U38" i="23"/>
  <c r="W38" i="23"/>
  <c r="Y38" i="23"/>
  <c r="AA38" i="23"/>
  <c r="AC38" i="23"/>
  <c r="AE38" i="23"/>
  <c r="AG38" i="23"/>
  <c r="C39" i="23"/>
  <c r="E39" i="23"/>
  <c r="G39" i="23"/>
  <c r="I39" i="23"/>
  <c r="K39" i="23"/>
  <c r="M39" i="23"/>
  <c r="O39" i="23"/>
  <c r="Q39" i="23"/>
  <c r="S39" i="23"/>
  <c r="U39" i="23"/>
  <c r="W39" i="23"/>
  <c r="Y39" i="23"/>
  <c r="AA39" i="23"/>
  <c r="AC39" i="23"/>
  <c r="AE39" i="23"/>
  <c r="AG39" i="23"/>
  <c r="C40" i="23"/>
  <c r="E40" i="23"/>
  <c r="G40" i="23"/>
  <c r="I40" i="23"/>
  <c r="K40" i="23"/>
  <c r="M40" i="23"/>
  <c r="O40" i="23"/>
  <c r="Q40" i="23"/>
  <c r="S40" i="23"/>
  <c r="U40" i="23"/>
  <c r="W40" i="23"/>
  <c r="Y40" i="23"/>
  <c r="AA40" i="23"/>
  <c r="AC40" i="23"/>
  <c r="AE40" i="23"/>
  <c r="AG40" i="23"/>
  <c r="C41" i="23"/>
  <c r="E41" i="23"/>
  <c r="G41" i="23"/>
  <c r="I41" i="23"/>
  <c r="K41" i="23"/>
  <c r="M41" i="23"/>
  <c r="O41" i="23"/>
  <c r="Q41" i="23"/>
  <c r="S41" i="23"/>
  <c r="U41" i="23"/>
  <c r="W41" i="23"/>
  <c r="Y41" i="23"/>
  <c r="AA41" i="23"/>
  <c r="AC41" i="23"/>
  <c r="AE41" i="23"/>
  <c r="AG41" i="23"/>
  <c r="C42" i="23"/>
  <c r="E42" i="23"/>
  <c r="G42" i="23"/>
  <c r="I42" i="23"/>
  <c r="K42" i="23"/>
  <c r="M42" i="23"/>
  <c r="O42" i="23"/>
  <c r="Q42" i="23"/>
  <c r="S42" i="23"/>
  <c r="U42" i="23"/>
  <c r="W42" i="23"/>
  <c r="Y42" i="23"/>
  <c r="AA42" i="23"/>
  <c r="AC42" i="23"/>
  <c r="AE42" i="23"/>
  <c r="AG42" i="23"/>
  <c r="C43" i="23"/>
  <c r="E43" i="23"/>
  <c r="G43" i="23"/>
  <c r="I43" i="23"/>
  <c r="K43" i="23"/>
  <c r="M43" i="23"/>
  <c r="O43" i="23"/>
  <c r="Q43" i="23"/>
  <c r="S43" i="23"/>
  <c r="U43" i="23"/>
  <c r="W43" i="23"/>
  <c r="Y43" i="23"/>
  <c r="AA43" i="23"/>
  <c r="AC43" i="23"/>
  <c r="AE43" i="23"/>
  <c r="AG43" i="23"/>
  <c r="C44" i="23"/>
  <c r="E44" i="23"/>
  <c r="G44" i="23"/>
  <c r="I44" i="23"/>
  <c r="K44" i="23"/>
  <c r="M44" i="23"/>
  <c r="O44" i="23"/>
  <c r="Q44" i="23"/>
  <c r="S44" i="23"/>
  <c r="U44" i="23"/>
  <c r="W44" i="23"/>
  <c r="Y44" i="23"/>
  <c r="AA44" i="23"/>
  <c r="AC44" i="23"/>
  <c r="AE44" i="23"/>
  <c r="AG44" i="23"/>
  <c r="C45" i="23"/>
  <c r="E45" i="23"/>
  <c r="G45" i="23"/>
  <c r="I45" i="23"/>
  <c r="K45" i="23"/>
  <c r="M45" i="23"/>
  <c r="O45" i="23"/>
  <c r="Q45" i="23"/>
  <c r="S45" i="23"/>
  <c r="U45" i="23"/>
  <c r="W45" i="23"/>
  <c r="Y45" i="23"/>
  <c r="AA45" i="23"/>
  <c r="AC45" i="23"/>
  <c r="AE45" i="23"/>
  <c r="AG45" i="23"/>
  <c r="C46" i="23"/>
  <c r="E46" i="23"/>
  <c r="G46" i="23"/>
  <c r="I46" i="23"/>
  <c r="K46" i="23"/>
  <c r="M46" i="23"/>
  <c r="O46" i="23"/>
  <c r="Q46" i="23"/>
  <c r="S46" i="23"/>
  <c r="U46" i="23"/>
  <c r="W46" i="23"/>
  <c r="Y46" i="23"/>
  <c r="AA46" i="23"/>
  <c r="AC46" i="23"/>
  <c r="AE46" i="23"/>
  <c r="AG46" i="23"/>
  <c r="C47" i="23"/>
  <c r="E47" i="23"/>
  <c r="G47" i="23"/>
  <c r="I47" i="23"/>
  <c r="K47" i="23"/>
  <c r="M47" i="23"/>
  <c r="O47" i="23"/>
  <c r="Q47" i="23"/>
  <c r="S47" i="23"/>
  <c r="U47" i="23"/>
  <c r="W47" i="23"/>
  <c r="Y47" i="23"/>
  <c r="AA47" i="23"/>
  <c r="AC47" i="23"/>
  <c r="AE47" i="23"/>
  <c r="AG47" i="23"/>
  <c r="C48" i="23"/>
  <c r="E48" i="23"/>
  <c r="G48" i="23"/>
  <c r="I48" i="23"/>
  <c r="K48" i="23"/>
  <c r="M48" i="23"/>
  <c r="O48" i="23"/>
  <c r="Q48" i="23"/>
  <c r="S48" i="23"/>
  <c r="U48" i="23"/>
  <c r="W48" i="23"/>
  <c r="Y48" i="23"/>
  <c r="AA48" i="23"/>
  <c r="AC48" i="23"/>
  <c r="AE48" i="23"/>
  <c r="AG48" i="23"/>
  <c r="C49" i="23"/>
  <c r="E49" i="23"/>
  <c r="G49" i="23"/>
  <c r="I49" i="23"/>
  <c r="K49" i="23"/>
  <c r="M49" i="23"/>
  <c r="O49" i="23"/>
  <c r="Q49" i="23"/>
  <c r="S49" i="23"/>
  <c r="U49" i="23"/>
  <c r="W49" i="23"/>
  <c r="Y49" i="23"/>
  <c r="AA49" i="23"/>
  <c r="AC49" i="23"/>
  <c r="AE49" i="23"/>
  <c r="AG49" i="23"/>
  <c r="C50" i="23"/>
  <c r="E50" i="23"/>
  <c r="G50" i="23"/>
  <c r="I50" i="23"/>
  <c r="K50" i="23"/>
  <c r="M50" i="23"/>
  <c r="O50" i="23"/>
  <c r="Q50" i="23"/>
  <c r="S50" i="23"/>
  <c r="U50" i="23"/>
  <c r="W50" i="23"/>
  <c r="Y50" i="23"/>
  <c r="AA50" i="23"/>
  <c r="AC50" i="23"/>
  <c r="AE50" i="23"/>
  <c r="AG50" i="23"/>
  <c r="C51" i="23"/>
  <c r="E51" i="23"/>
  <c r="G51" i="23"/>
  <c r="I51" i="23"/>
  <c r="K51" i="23"/>
  <c r="M51" i="23"/>
  <c r="O51" i="23"/>
  <c r="Q51" i="23"/>
  <c r="S51" i="23"/>
  <c r="U51" i="23"/>
  <c r="W51" i="23"/>
  <c r="Y51" i="23"/>
  <c r="AA51" i="23"/>
  <c r="AC51" i="23"/>
  <c r="AE51" i="23"/>
  <c r="AG51" i="23"/>
  <c r="C52" i="23"/>
  <c r="E52" i="23"/>
  <c r="G52" i="23"/>
  <c r="I52" i="23"/>
  <c r="K52" i="23"/>
  <c r="M52" i="23"/>
  <c r="O52" i="23"/>
  <c r="Q52" i="23"/>
  <c r="S52" i="23"/>
  <c r="U52" i="23"/>
  <c r="W52" i="23"/>
  <c r="Y52" i="23"/>
  <c r="AA52" i="23"/>
  <c r="AC52" i="23"/>
  <c r="AE52" i="23"/>
  <c r="AG52" i="23"/>
  <c r="C53" i="23"/>
  <c r="E53" i="23"/>
  <c r="G53" i="23"/>
  <c r="I53" i="23"/>
  <c r="K53" i="23"/>
  <c r="M53" i="23"/>
  <c r="O53" i="23"/>
  <c r="Q53" i="23"/>
  <c r="S53" i="23"/>
  <c r="U53" i="23"/>
  <c r="W53" i="23"/>
  <c r="Y53" i="23"/>
  <c r="AA53" i="23"/>
  <c r="AC53" i="23"/>
  <c r="AE53" i="23"/>
  <c r="AG53" i="23"/>
  <c r="C54" i="23"/>
  <c r="E54" i="23"/>
  <c r="G54" i="23"/>
  <c r="I54" i="23"/>
  <c r="K54" i="23"/>
  <c r="M54" i="23"/>
  <c r="O54" i="23"/>
  <c r="Q54" i="23"/>
  <c r="S54" i="23"/>
  <c r="U54" i="23"/>
  <c r="W54" i="23"/>
  <c r="Y54" i="23"/>
  <c r="AA54" i="23"/>
  <c r="AC54" i="23"/>
  <c r="AE54" i="23"/>
  <c r="AG54" i="23"/>
  <c r="C55" i="23"/>
  <c r="E55" i="23"/>
  <c r="G55" i="23"/>
  <c r="I55" i="23"/>
  <c r="K55" i="23"/>
  <c r="M55" i="23"/>
  <c r="O55" i="23"/>
  <c r="Q55" i="23"/>
  <c r="S55" i="23"/>
  <c r="U55" i="23"/>
  <c r="W55" i="23"/>
  <c r="Y55" i="23"/>
  <c r="AA55" i="23"/>
  <c r="AC55" i="23"/>
  <c r="AE55" i="23"/>
  <c r="AG55" i="23"/>
  <c r="C56" i="23"/>
  <c r="E56" i="23"/>
  <c r="G56" i="23"/>
  <c r="I56" i="23"/>
  <c r="K56" i="23"/>
  <c r="M56" i="23"/>
  <c r="O56" i="23"/>
  <c r="Q56" i="23"/>
  <c r="S56" i="23"/>
  <c r="U56" i="23"/>
  <c r="W56" i="23"/>
  <c r="Y56" i="23"/>
  <c r="AA56" i="23"/>
  <c r="AC56" i="23"/>
  <c r="AE56" i="23"/>
  <c r="AG56" i="23"/>
  <c r="C57" i="23"/>
  <c r="E57" i="23"/>
  <c r="G57" i="23"/>
  <c r="I57" i="23"/>
  <c r="K57" i="23"/>
  <c r="M57" i="23"/>
  <c r="O57" i="23"/>
  <c r="Q57" i="23"/>
  <c r="S57" i="23"/>
  <c r="U57" i="23"/>
  <c r="W57" i="23"/>
  <c r="Y57" i="23"/>
  <c r="AA57" i="23"/>
  <c r="AC57" i="23"/>
  <c r="AE57" i="23"/>
  <c r="AG57" i="23"/>
  <c r="C58" i="23"/>
  <c r="E58" i="23"/>
  <c r="G58" i="23"/>
  <c r="I58" i="23"/>
  <c r="K58" i="23"/>
  <c r="M58" i="23"/>
  <c r="O58" i="23"/>
  <c r="Q58" i="23"/>
  <c r="S58" i="23"/>
  <c r="U58" i="23"/>
  <c r="W58" i="23"/>
  <c r="Y58" i="23"/>
  <c r="AA58" i="23"/>
  <c r="AC58" i="23"/>
  <c r="AE58" i="23"/>
  <c r="AG58" i="23"/>
  <c r="C59" i="23"/>
  <c r="E59" i="23"/>
  <c r="G59" i="23"/>
  <c r="I59" i="23"/>
  <c r="K59" i="23"/>
  <c r="M59" i="23"/>
  <c r="O59" i="23"/>
  <c r="Q59" i="23"/>
  <c r="S59" i="23"/>
  <c r="U59" i="23"/>
  <c r="W59" i="23"/>
  <c r="Y59" i="23"/>
  <c r="AA59" i="23"/>
  <c r="AC59" i="23"/>
  <c r="AE59" i="23"/>
  <c r="AG59" i="23"/>
  <c r="C60" i="23"/>
  <c r="E60" i="23"/>
  <c r="G60" i="23"/>
  <c r="I60" i="23"/>
  <c r="K60" i="23"/>
  <c r="M60" i="23"/>
  <c r="O60" i="23"/>
  <c r="Q60" i="23"/>
  <c r="S60" i="23"/>
  <c r="U60" i="23"/>
  <c r="W60" i="23"/>
  <c r="Y60" i="23"/>
  <c r="AA60" i="23"/>
  <c r="AC60" i="23"/>
  <c r="AE60" i="23"/>
  <c r="AG60" i="23"/>
  <c r="C61" i="23"/>
  <c r="E61" i="23"/>
  <c r="G61" i="23"/>
  <c r="I61" i="23"/>
  <c r="K61" i="23"/>
  <c r="M61" i="23"/>
  <c r="O61" i="23"/>
  <c r="Q61" i="23"/>
  <c r="S61" i="23"/>
  <c r="U61" i="23"/>
  <c r="W61" i="23"/>
  <c r="Y61" i="23"/>
  <c r="AA61" i="23"/>
  <c r="AC61" i="23"/>
  <c r="AE61" i="23"/>
  <c r="AG61" i="23"/>
  <c r="C62" i="23"/>
  <c r="E62" i="23"/>
  <c r="G62" i="23"/>
  <c r="I62" i="23"/>
  <c r="K62" i="23"/>
  <c r="M62" i="23"/>
  <c r="O62" i="23"/>
  <c r="Q62" i="23"/>
  <c r="S62" i="23"/>
  <c r="U62" i="23"/>
  <c r="W62" i="23"/>
  <c r="Y62" i="23"/>
  <c r="AA62" i="23"/>
  <c r="AC62" i="23"/>
  <c r="AE62" i="23"/>
  <c r="AG62" i="23"/>
  <c r="AJ58" i="23" l="1"/>
  <c r="Z21" i="4"/>
  <c r="C37" i="22" l="1"/>
  <c r="E37" i="22"/>
  <c r="G37" i="22"/>
  <c r="I37" i="22"/>
  <c r="K37" i="22"/>
  <c r="M37" i="22"/>
  <c r="O37" i="22"/>
  <c r="Q37" i="22"/>
  <c r="S37" i="22"/>
  <c r="U37" i="22"/>
  <c r="W37" i="22"/>
  <c r="Y37" i="22"/>
  <c r="AA37" i="22"/>
  <c r="AC37" i="22"/>
  <c r="C38" i="22"/>
  <c r="E38" i="22"/>
  <c r="G38" i="22"/>
  <c r="I38" i="22"/>
  <c r="K38" i="22"/>
  <c r="M38" i="22"/>
  <c r="O38" i="22"/>
  <c r="Q38" i="22"/>
  <c r="S38" i="22"/>
  <c r="U38" i="22"/>
  <c r="W38" i="22"/>
  <c r="Y38" i="22"/>
  <c r="AA38" i="22"/>
  <c r="AC38" i="22"/>
  <c r="C39" i="22"/>
  <c r="E39" i="22"/>
  <c r="G39" i="22"/>
  <c r="I39" i="22"/>
  <c r="K39" i="22"/>
  <c r="M39" i="22"/>
  <c r="O39" i="22"/>
  <c r="Q39" i="22"/>
  <c r="S39" i="22"/>
  <c r="U39" i="22"/>
  <c r="W39" i="22"/>
  <c r="Y39" i="22"/>
  <c r="AA39" i="22"/>
  <c r="AC39" i="22"/>
  <c r="C40" i="22"/>
  <c r="E40" i="22"/>
  <c r="G40" i="22"/>
  <c r="I40" i="22"/>
  <c r="K40" i="22"/>
  <c r="M40" i="22"/>
  <c r="O40" i="22"/>
  <c r="Q40" i="22"/>
  <c r="S40" i="22"/>
  <c r="U40" i="22"/>
  <c r="W40" i="22"/>
  <c r="Y40" i="22"/>
  <c r="AA40" i="22"/>
  <c r="AC40" i="22"/>
  <c r="C41" i="22"/>
  <c r="E41" i="22"/>
  <c r="G41" i="22"/>
  <c r="I41" i="22"/>
  <c r="K41" i="22"/>
  <c r="M41" i="22"/>
  <c r="O41" i="22"/>
  <c r="Q41" i="22"/>
  <c r="S41" i="22"/>
  <c r="U41" i="22"/>
  <c r="W41" i="22"/>
  <c r="Y41" i="22"/>
  <c r="AA41" i="22"/>
  <c r="AC41" i="22"/>
  <c r="C42" i="22"/>
  <c r="E42" i="22"/>
  <c r="G42" i="22"/>
  <c r="I42" i="22"/>
  <c r="K42" i="22"/>
  <c r="M42" i="22"/>
  <c r="O42" i="22"/>
  <c r="Q42" i="22"/>
  <c r="S42" i="22"/>
  <c r="U42" i="22"/>
  <c r="W42" i="22"/>
  <c r="Y42" i="22"/>
  <c r="AA42" i="22"/>
  <c r="AC42" i="22"/>
  <c r="C43" i="22"/>
  <c r="E43" i="22"/>
  <c r="G43" i="22"/>
  <c r="I43" i="22"/>
  <c r="K43" i="22"/>
  <c r="M43" i="22"/>
  <c r="O43" i="22"/>
  <c r="Q43" i="22"/>
  <c r="S43" i="22"/>
  <c r="U43" i="22"/>
  <c r="W43" i="22"/>
  <c r="Y43" i="22"/>
  <c r="AA43" i="22"/>
  <c r="AC43" i="22"/>
  <c r="C44" i="22"/>
  <c r="E44" i="22"/>
  <c r="G44" i="22"/>
  <c r="I44" i="22"/>
  <c r="K44" i="22"/>
  <c r="M44" i="22"/>
  <c r="O44" i="22"/>
  <c r="Q44" i="22"/>
  <c r="S44" i="22"/>
  <c r="U44" i="22"/>
  <c r="W44" i="22"/>
  <c r="Y44" i="22"/>
  <c r="AA44" i="22"/>
  <c r="AC44" i="22"/>
  <c r="C45" i="22"/>
  <c r="E45" i="22"/>
  <c r="G45" i="22"/>
  <c r="I45" i="22"/>
  <c r="K45" i="22"/>
  <c r="M45" i="22"/>
  <c r="O45" i="22"/>
  <c r="Q45" i="22"/>
  <c r="S45" i="22"/>
  <c r="U45" i="22"/>
  <c r="W45" i="22"/>
  <c r="Y45" i="22"/>
  <c r="AA45" i="22"/>
  <c r="AC45" i="22"/>
  <c r="C46" i="22"/>
  <c r="E46" i="22"/>
  <c r="G46" i="22"/>
  <c r="I46" i="22"/>
  <c r="K46" i="22"/>
  <c r="M46" i="22"/>
  <c r="O46" i="22"/>
  <c r="Q46" i="22"/>
  <c r="S46" i="22"/>
  <c r="U46" i="22"/>
  <c r="W46" i="22"/>
  <c r="Y46" i="22"/>
  <c r="AA46" i="22"/>
  <c r="AC46" i="22"/>
  <c r="C47" i="22"/>
  <c r="E47" i="22"/>
  <c r="G47" i="22"/>
  <c r="I47" i="22"/>
  <c r="K47" i="22"/>
  <c r="M47" i="22"/>
  <c r="O47" i="22"/>
  <c r="Q47" i="22"/>
  <c r="S47" i="22"/>
  <c r="U47" i="22"/>
  <c r="W47" i="22"/>
  <c r="Y47" i="22"/>
  <c r="AA47" i="22"/>
  <c r="AC47" i="22"/>
  <c r="C48" i="22"/>
  <c r="E48" i="22"/>
  <c r="G48" i="22"/>
  <c r="I48" i="22"/>
  <c r="K48" i="22"/>
  <c r="M48" i="22"/>
  <c r="O48" i="22"/>
  <c r="Q48" i="22"/>
  <c r="S48" i="22"/>
  <c r="U48" i="22"/>
  <c r="W48" i="22"/>
  <c r="Y48" i="22"/>
  <c r="AA48" i="22"/>
  <c r="AC48" i="22"/>
  <c r="C49" i="22"/>
  <c r="E49" i="22"/>
  <c r="G49" i="22"/>
  <c r="I49" i="22"/>
  <c r="K49" i="22"/>
  <c r="M49" i="22"/>
  <c r="O49" i="22"/>
  <c r="Q49" i="22"/>
  <c r="S49" i="22"/>
  <c r="U49" i="22"/>
  <c r="W49" i="22"/>
  <c r="Y49" i="22"/>
  <c r="AA49" i="22"/>
  <c r="AC49" i="22"/>
  <c r="C50" i="22"/>
  <c r="E50" i="22"/>
  <c r="G50" i="22"/>
  <c r="I50" i="22"/>
  <c r="K50" i="22"/>
  <c r="M50" i="22"/>
  <c r="O50" i="22"/>
  <c r="Q50" i="22"/>
  <c r="S50" i="22"/>
  <c r="U50" i="22"/>
  <c r="W50" i="22"/>
  <c r="Y50" i="22"/>
  <c r="AA50" i="22"/>
  <c r="AC50" i="22"/>
  <c r="C51" i="22"/>
  <c r="E51" i="22"/>
  <c r="G51" i="22"/>
  <c r="I51" i="22"/>
  <c r="K51" i="22"/>
  <c r="M51" i="22"/>
  <c r="O51" i="22"/>
  <c r="Q51" i="22"/>
  <c r="S51" i="22"/>
  <c r="U51" i="22"/>
  <c r="W51" i="22"/>
  <c r="Y51" i="22"/>
  <c r="AA51" i="22"/>
  <c r="AC51" i="22"/>
  <c r="C52" i="22"/>
  <c r="E52" i="22"/>
  <c r="G52" i="22"/>
  <c r="I52" i="22"/>
  <c r="K52" i="22"/>
  <c r="M52" i="22"/>
  <c r="O52" i="22"/>
  <c r="Q52" i="22"/>
  <c r="S52" i="22"/>
  <c r="U52" i="22"/>
  <c r="W52" i="22"/>
  <c r="Y52" i="22"/>
  <c r="AA52" i="22"/>
  <c r="AC52" i="22"/>
  <c r="C53" i="22"/>
  <c r="E53" i="22"/>
  <c r="G53" i="22"/>
  <c r="I53" i="22"/>
  <c r="K53" i="22"/>
  <c r="M53" i="22"/>
  <c r="O53" i="22"/>
  <c r="Q53" i="22"/>
  <c r="S53" i="22"/>
  <c r="U53" i="22"/>
  <c r="W53" i="22"/>
  <c r="Y53" i="22"/>
  <c r="AA53" i="22"/>
  <c r="AC53" i="22"/>
  <c r="C54" i="22"/>
  <c r="E54" i="22"/>
  <c r="G54" i="22"/>
  <c r="I54" i="22"/>
  <c r="K54" i="22"/>
  <c r="M54" i="22"/>
  <c r="O54" i="22"/>
  <c r="Q54" i="22"/>
  <c r="S54" i="22"/>
  <c r="U54" i="22"/>
  <c r="W54" i="22"/>
  <c r="Y54" i="22"/>
  <c r="AA54" i="22"/>
  <c r="AC54" i="22"/>
  <c r="C55" i="22"/>
  <c r="E55" i="22"/>
  <c r="G55" i="22"/>
  <c r="I55" i="22"/>
  <c r="K55" i="22"/>
  <c r="M55" i="22"/>
  <c r="O55" i="22"/>
  <c r="Q55" i="22"/>
  <c r="S55" i="22"/>
  <c r="U55" i="22"/>
  <c r="W55" i="22"/>
  <c r="Y55" i="22"/>
  <c r="AA55" i="22"/>
  <c r="AC55" i="22"/>
  <c r="C56" i="22"/>
  <c r="E56" i="22"/>
  <c r="G56" i="22"/>
  <c r="I56" i="22"/>
  <c r="K56" i="22"/>
  <c r="M56" i="22"/>
  <c r="O56" i="22"/>
  <c r="Q56" i="22"/>
  <c r="S56" i="22"/>
  <c r="U56" i="22"/>
  <c r="W56" i="22"/>
  <c r="Y56" i="22"/>
  <c r="AA56" i="22"/>
  <c r="AC56" i="22"/>
  <c r="C57" i="22"/>
  <c r="E57" i="22"/>
  <c r="G57" i="22"/>
  <c r="I57" i="22"/>
  <c r="K57" i="22"/>
  <c r="M57" i="22"/>
  <c r="O57" i="22"/>
  <c r="Q57" i="22"/>
  <c r="S57" i="22"/>
  <c r="U57" i="22"/>
  <c r="W57" i="22"/>
  <c r="Y57" i="22"/>
  <c r="AA57" i="22"/>
  <c r="AC57" i="22"/>
  <c r="C58" i="22"/>
  <c r="E58" i="22"/>
  <c r="G58" i="22"/>
  <c r="I58" i="22"/>
  <c r="K58" i="22"/>
  <c r="M58" i="22"/>
  <c r="O58" i="22"/>
  <c r="Q58" i="22"/>
  <c r="S58" i="22"/>
  <c r="U58" i="22"/>
  <c r="W58" i="22"/>
  <c r="Y58" i="22"/>
  <c r="AA58" i="22"/>
  <c r="AC58" i="22"/>
  <c r="C59" i="22"/>
  <c r="E59" i="22"/>
  <c r="G59" i="22"/>
  <c r="I59" i="22"/>
  <c r="K59" i="22"/>
  <c r="M59" i="22"/>
  <c r="O59" i="22"/>
  <c r="Q59" i="22"/>
  <c r="S59" i="22"/>
  <c r="U59" i="22"/>
  <c r="W59" i="22"/>
  <c r="Y59" i="22"/>
  <c r="AA59" i="22"/>
  <c r="AC59" i="22"/>
  <c r="C60" i="22"/>
  <c r="E60" i="22"/>
  <c r="G60" i="22"/>
  <c r="I60" i="22"/>
  <c r="K60" i="22"/>
  <c r="M60" i="22"/>
  <c r="O60" i="22"/>
  <c r="Q60" i="22"/>
  <c r="S60" i="22"/>
  <c r="U60" i="22"/>
  <c r="W60" i="22"/>
  <c r="Y60" i="22"/>
  <c r="AA60" i="22"/>
  <c r="AC60" i="22"/>
  <c r="C61" i="22"/>
  <c r="E61" i="22"/>
  <c r="G61" i="22"/>
  <c r="I61" i="22"/>
  <c r="K61" i="22"/>
  <c r="M61" i="22"/>
  <c r="O61" i="22"/>
  <c r="Q61" i="22"/>
  <c r="S61" i="22"/>
  <c r="U61" i="22"/>
  <c r="W61" i="22"/>
  <c r="Y61" i="22"/>
  <c r="AA61" i="22"/>
  <c r="AC61" i="22"/>
  <c r="C62" i="22"/>
  <c r="E62" i="22"/>
  <c r="G62" i="22"/>
  <c r="I62" i="22"/>
  <c r="K62" i="22"/>
  <c r="M62" i="22"/>
  <c r="O62" i="22"/>
  <c r="Q62" i="22"/>
  <c r="S62" i="22"/>
  <c r="U62" i="22"/>
  <c r="W62" i="22"/>
  <c r="Y62" i="22"/>
  <c r="AA62" i="22"/>
  <c r="AC62" i="22"/>
  <c r="AJ52" i="22" l="1"/>
  <c r="AJ58" i="22"/>
  <c r="AJ60" i="22"/>
  <c r="AJ44" i="22"/>
  <c r="AJ56" i="22"/>
  <c r="AJ48" i="22"/>
  <c r="AJ62" i="22"/>
  <c r="AJ54" i="22"/>
  <c r="AJ38" i="22"/>
  <c r="AJ40" i="22"/>
  <c r="AJ55" i="22"/>
  <c r="AJ51" i="22"/>
  <c r="AJ43" i="22"/>
  <c r="AJ39" i="22"/>
  <c r="AJ57" i="22"/>
  <c r="AJ53" i="22"/>
  <c r="AJ49" i="22"/>
  <c r="AJ45" i="22"/>
  <c r="AJ41" i="22"/>
  <c r="AJ61" i="22"/>
  <c r="AJ50" i="22"/>
  <c r="AJ46" i="22"/>
  <c r="AJ42" i="22"/>
  <c r="AJ59" i="22"/>
  <c r="AJ47" i="22"/>
  <c r="C37" i="21"/>
  <c r="E37" i="21"/>
  <c r="G37" i="21"/>
  <c r="I37" i="21"/>
  <c r="K37" i="21"/>
  <c r="M37" i="21"/>
  <c r="O37" i="21"/>
  <c r="Q37" i="21"/>
  <c r="S37" i="21"/>
  <c r="U37" i="21"/>
  <c r="W37" i="21"/>
  <c r="Y37" i="21"/>
  <c r="AA37" i="21"/>
  <c r="AC37" i="21"/>
  <c r="C38" i="21"/>
  <c r="E38" i="21"/>
  <c r="G38" i="21"/>
  <c r="I38" i="21"/>
  <c r="K38" i="21"/>
  <c r="M38" i="21"/>
  <c r="O38" i="21"/>
  <c r="Q38" i="21"/>
  <c r="S38" i="21"/>
  <c r="U38" i="21"/>
  <c r="W38" i="21"/>
  <c r="Y38" i="21"/>
  <c r="AA38" i="21"/>
  <c r="AC38" i="21"/>
  <c r="C39" i="21"/>
  <c r="E39" i="21"/>
  <c r="G39" i="21"/>
  <c r="I39" i="21"/>
  <c r="K39" i="21"/>
  <c r="M39" i="21"/>
  <c r="O39" i="21"/>
  <c r="Q39" i="21"/>
  <c r="S39" i="21"/>
  <c r="U39" i="21"/>
  <c r="W39" i="21"/>
  <c r="Y39" i="21"/>
  <c r="AA39" i="21"/>
  <c r="AC39" i="21"/>
  <c r="C40" i="21"/>
  <c r="E40" i="21"/>
  <c r="G40" i="21"/>
  <c r="I40" i="21"/>
  <c r="K40" i="21"/>
  <c r="M40" i="21"/>
  <c r="O40" i="21"/>
  <c r="Q40" i="21"/>
  <c r="S40" i="21"/>
  <c r="U40" i="21"/>
  <c r="W40" i="21"/>
  <c r="Y40" i="21"/>
  <c r="AA40" i="21"/>
  <c r="AC40" i="21"/>
  <c r="C41" i="21"/>
  <c r="E41" i="21"/>
  <c r="G41" i="21"/>
  <c r="I41" i="21"/>
  <c r="K41" i="21"/>
  <c r="M41" i="21"/>
  <c r="O41" i="21"/>
  <c r="Q41" i="21"/>
  <c r="S41" i="21"/>
  <c r="U41" i="21"/>
  <c r="W41" i="21"/>
  <c r="Y41" i="21"/>
  <c r="AA41" i="21"/>
  <c r="AC41" i="21"/>
  <c r="C42" i="21"/>
  <c r="E42" i="21"/>
  <c r="G42" i="21"/>
  <c r="I42" i="21"/>
  <c r="K42" i="21"/>
  <c r="M42" i="21"/>
  <c r="O42" i="21"/>
  <c r="Q42" i="21"/>
  <c r="S42" i="21"/>
  <c r="U42" i="21"/>
  <c r="W42" i="21"/>
  <c r="Y42" i="21"/>
  <c r="AA42" i="21"/>
  <c r="AC42" i="21"/>
  <c r="C43" i="21"/>
  <c r="E43" i="21"/>
  <c r="G43" i="21"/>
  <c r="I43" i="21"/>
  <c r="K43" i="21"/>
  <c r="M43" i="21"/>
  <c r="O43" i="21"/>
  <c r="Q43" i="21"/>
  <c r="S43" i="21"/>
  <c r="U43" i="21"/>
  <c r="W43" i="21"/>
  <c r="Y43" i="21"/>
  <c r="AA43" i="21"/>
  <c r="AC43" i="21"/>
  <c r="C44" i="21"/>
  <c r="E44" i="21"/>
  <c r="G44" i="21"/>
  <c r="I44" i="21"/>
  <c r="K44" i="21"/>
  <c r="M44" i="21"/>
  <c r="O44" i="21"/>
  <c r="Q44" i="21"/>
  <c r="S44" i="21"/>
  <c r="U44" i="21"/>
  <c r="W44" i="21"/>
  <c r="Y44" i="21"/>
  <c r="AA44" i="21"/>
  <c r="AC44" i="21"/>
  <c r="C45" i="21"/>
  <c r="E45" i="21"/>
  <c r="G45" i="21"/>
  <c r="I45" i="21"/>
  <c r="K45" i="21"/>
  <c r="M45" i="21"/>
  <c r="O45" i="21"/>
  <c r="Q45" i="21"/>
  <c r="S45" i="21"/>
  <c r="U45" i="21"/>
  <c r="W45" i="21"/>
  <c r="Y45" i="21"/>
  <c r="AA45" i="21"/>
  <c r="AC45" i="21"/>
  <c r="C46" i="21"/>
  <c r="E46" i="21"/>
  <c r="G46" i="21"/>
  <c r="I46" i="21"/>
  <c r="K46" i="21"/>
  <c r="M46" i="21"/>
  <c r="O46" i="21"/>
  <c r="Q46" i="21"/>
  <c r="S46" i="21"/>
  <c r="U46" i="21"/>
  <c r="W46" i="21"/>
  <c r="Y46" i="21"/>
  <c r="AA46" i="21"/>
  <c r="AC46" i="21"/>
  <c r="C47" i="21"/>
  <c r="E47" i="21"/>
  <c r="G47" i="21"/>
  <c r="I47" i="21"/>
  <c r="K47" i="21"/>
  <c r="M47" i="21"/>
  <c r="O47" i="21"/>
  <c r="Q47" i="21"/>
  <c r="S47" i="21"/>
  <c r="U47" i="21"/>
  <c r="W47" i="21"/>
  <c r="Y47" i="21"/>
  <c r="AA47" i="21"/>
  <c r="AC47" i="21"/>
  <c r="C48" i="21"/>
  <c r="E48" i="21"/>
  <c r="G48" i="21"/>
  <c r="I48" i="21"/>
  <c r="K48" i="21"/>
  <c r="M48" i="21"/>
  <c r="O48" i="21"/>
  <c r="Q48" i="21"/>
  <c r="S48" i="21"/>
  <c r="U48" i="21"/>
  <c r="W48" i="21"/>
  <c r="Y48" i="21"/>
  <c r="AA48" i="21"/>
  <c r="AC48" i="21"/>
  <c r="C49" i="21"/>
  <c r="E49" i="21"/>
  <c r="G49" i="21"/>
  <c r="I49" i="21"/>
  <c r="K49" i="21"/>
  <c r="M49" i="21"/>
  <c r="O49" i="21"/>
  <c r="Q49" i="21"/>
  <c r="S49" i="21"/>
  <c r="U49" i="21"/>
  <c r="W49" i="21"/>
  <c r="Y49" i="21"/>
  <c r="AA49" i="21"/>
  <c r="AC49" i="21"/>
  <c r="C50" i="21"/>
  <c r="E50" i="21"/>
  <c r="G50" i="21"/>
  <c r="I50" i="21"/>
  <c r="K50" i="21"/>
  <c r="M50" i="21"/>
  <c r="O50" i="21"/>
  <c r="Q50" i="21"/>
  <c r="S50" i="21"/>
  <c r="U50" i="21"/>
  <c r="W50" i="21"/>
  <c r="Y50" i="21"/>
  <c r="AA50" i="21"/>
  <c r="AC50" i="21"/>
  <c r="C51" i="21"/>
  <c r="E51" i="21"/>
  <c r="G51" i="21"/>
  <c r="I51" i="21"/>
  <c r="K51" i="21"/>
  <c r="M51" i="21"/>
  <c r="O51" i="21"/>
  <c r="Q51" i="21"/>
  <c r="S51" i="21"/>
  <c r="U51" i="21"/>
  <c r="W51" i="21"/>
  <c r="Y51" i="21"/>
  <c r="AA51" i="21"/>
  <c r="AC51" i="21"/>
  <c r="C52" i="21"/>
  <c r="E52" i="21"/>
  <c r="G52" i="21"/>
  <c r="I52" i="21"/>
  <c r="K52" i="21"/>
  <c r="M52" i="21"/>
  <c r="O52" i="21"/>
  <c r="Q52" i="21"/>
  <c r="S52" i="21"/>
  <c r="U52" i="21"/>
  <c r="W52" i="21"/>
  <c r="Y52" i="21"/>
  <c r="AA52" i="21"/>
  <c r="AC52" i="21"/>
  <c r="C53" i="21"/>
  <c r="E53" i="21"/>
  <c r="G53" i="21"/>
  <c r="I53" i="21"/>
  <c r="K53" i="21"/>
  <c r="M53" i="21"/>
  <c r="O53" i="21"/>
  <c r="Q53" i="21"/>
  <c r="S53" i="21"/>
  <c r="U53" i="21"/>
  <c r="W53" i="21"/>
  <c r="Y53" i="21"/>
  <c r="AA53" i="21"/>
  <c r="AC53" i="21"/>
  <c r="C54" i="21"/>
  <c r="E54" i="21"/>
  <c r="G54" i="21"/>
  <c r="I54" i="21"/>
  <c r="K54" i="21"/>
  <c r="M54" i="21"/>
  <c r="O54" i="21"/>
  <c r="Q54" i="21"/>
  <c r="S54" i="21"/>
  <c r="U54" i="21"/>
  <c r="W54" i="21"/>
  <c r="Y54" i="21"/>
  <c r="AA54" i="21"/>
  <c r="AC54" i="21"/>
  <c r="C55" i="21"/>
  <c r="E55" i="21"/>
  <c r="G55" i="21"/>
  <c r="I55" i="21"/>
  <c r="K55" i="21"/>
  <c r="M55" i="21"/>
  <c r="O55" i="21"/>
  <c r="Q55" i="21"/>
  <c r="S55" i="21"/>
  <c r="U55" i="21"/>
  <c r="W55" i="21"/>
  <c r="Y55" i="21"/>
  <c r="AA55" i="21"/>
  <c r="AC55" i="21"/>
  <c r="C56" i="21"/>
  <c r="E56" i="21"/>
  <c r="G56" i="21"/>
  <c r="I56" i="21"/>
  <c r="K56" i="21"/>
  <c r="M56" i="21"/>
  <c r="O56" i="21"/>
  <c r="Q56" i="21"/>
  <c r="S56" i="21"/>
  <c r="U56" i="21"/>
  <c r="W56" i="21"/>
  <c r="Y56" i="21"/>
  <c r="AA56" i="21"/>
  <c r="AC56" i="21"/>
  <c r="C57" i="21"/>
  <c r="E57" i="21"/>
  <c r="G57" i="21"/>
  <c r="I57" i="21"/>
  <c r="K57" i="21"/>
  <c r="M57" i="21"/>
  <c r="O57" i="21"/>
  <c r="Q57" i="21"/>
  <c r="S57" i="21"/>
  <c r="U57" i="21"/>
  <c r="W57" i="21"/>
  <c r="Y57" i="21"/>
  <c r="AA57" i="21"/>
  <c r="AC57" i="21"/>
  <c r="C58" i="21"/>
  <c r="E58" i="21"/>
  <c r="G58" i="21"/>
  <c r="I58" i="21"/>
  <c r="K58" i="21"/>
  <c r="M58" i="21"/>
  <c r="O58" i="21"/>
  <c r="Q58" i="21"/>
  <c r="S58" i="21"/>
  <c r="U58" i="21"/>
  <c r="W58" i="21"/>
  <c r="Y58" i="21"/>
  <c r="AA58" i="21"/>
  <c r="AC58" i="21"/>
  <c r="C59" i="21"/>
  <c r="E59" i="21"/>
  <c r="G59" i="21"/>
  <c r="I59" i="21"/>
  <c r="K59" i="21"/>
  <c r="M59" i="21"/>
  <c r="O59" i="21"/>
  <c r="Q59" i="21"/>
  <c r="S59" i="21"/>
  <c r="U59" i="21"/>
  <c r="W59" i="21"/>
  <c r="Y59" i="21"/>
  <c r="AA59" i="21"/>
  <c r="AC59" i="21"/>
  <c r="C60" i="21"/>
  <c r="E60" i="21"/>
  <c r="G60" i="21"/>
  <c r="I60" i="21"/>
  <c r="K60" i="21"/>
  <c r="M60" i="21"/>
  <c r="O60" i="21"/>
  <c r="Q60" i="21"/>
  <c r="S60" i="21"/>
  <c r="U60" i="21"/>
  <c r="W60" i="21"/>
  <c r="Y60" i="21"/>
  <c r="AA60" i="21"/>
  <c r="AC60" i="21"/>
  <c r="C61" i="21"/>
  <c r="E61" i="21"/>
  <c r="G61" i="21"/>
  <c r="I61" i="21"/>
  <c r="K61" i="21"/>
  <c r="M61" i="21"/>
  <c r="O61" i="21"/>
  <c r="Q61" i="21"/>
  <c r="S61" i="21"/>
  <c r="U61" i="21"/>
  <c r="W61" i="21"/>
  <c r="Y61" i="21"/>
  <c r="AA61" i="21"/>
  <c r="AC61" i="21"/>
  <c r="C62" i="21"/>
  <c r="E62" i="21"/>
  <c r="G62" i="21"/>
  <c r="I62" i="21"/>
  <c r="K62" i="21"/>
  <c r="M62" i="21"/>
  <c r="O62" i="21"/>
  <c r="Q62" i="21"/>
  <c r="S62" i="21"/>
  <c r="U62" i="21"/>
  <c r="W62" i="21"/>
  <c r="Y62" i="21"/>
  <c r="AA62" i="21"/>
  <c r="AC62" i="21"/>
  <c r="AC36" i="20" l="1"/>
  <c r="Z16" i="4"/>
  <c r="X16" i="4" s="1"/>
  <c r="C37" i="20" l="1"/>
  <c r="E37" i="20"/>
  <c r="G37" i="20"/>
  <c r="I37" i="20"/>
  <c r="K37" i="20"/>
  <c r="M37" i="20"/>
  <c r="O37" i="20"/>
  <c r="Q37" i="20"/>
  <c r="S37" i="20"/>
  <c r="U37" i="20"/>
  <c r="W37" i="20"/>
  <c r="Y37" i="20"/>
  <c r="AA37" i="20"/>
  <c r="AC37" i="20"/>
  <c r="C38" i="20"/>
  <c r="E38" i="20"/>
  <c r="G38" i="20"/>
  <c r="I38" i="20"/>
  <c r="K38" i="20"/>
  <c r="M38" i="20"/>
  <c r="O38" i="20"/>
  <c r="Q38" i="20"/>
  <c r="S38" i="20"/>
  <c r="U38" i="20"/>
  <c r="W38" i="20"/>
  <c r="Y38" i="20"/>
  <c r="AA38" i="20"/>
  <c r="AC38" i="20"/>
  <c r="C39" i="20"/>
  <c r="E39" i="20"/>
  <c r="G39" i="20"/>
  <c r="I39" i="20"/>
  <c r="K39" i="20"/>
  <c r="M39" i="20"/>
  <c r="O39" i="20"/>
  <c r="Q39" i="20"/>
  <c r="S39" i="20"/>
  <c r="U39" i="20"/>
  <c r="W39" i="20"/>
  <c r="Y39" i="20"/>
  <c r="AA39" i="20"/>
  <c r="AC39" i="20"/>
  <c r="C40" i="20"/>
  <c r="E40" i="20"/>
  <c r="G40" i="20"/>
  <c r="I40" i="20"/>
  <c r="K40" i="20"/>
  <c r="M40" i="20"/>
  <c r="O40" i="20"/>
  <c r="Q40" i="20"/>
  <c r="S40" i="20"/>
  <c r="U40" i="20"/>
  <c r="W40" i="20"/>
  <c r="Y40" i="20"/>
  <c r="AA40" i="20"/>
  <c r="AC40" i="20"/>
  <c r="C41" i="20"/>
  <c r="E41" i="20"/>
  <c r="G41" i="20"/>
  <c r="I41" i="20"/>
  <c r="K41" i="20"/>
  <c r="M41" i="20"/>
  <c r="O41" i="20"/>
  <c r="Q41" i="20"/>
  <c r="S41" i="20"/>
  <c r="U41" i="20"/>
  <c r="W41" i="20"/>
  <c r="Y41" i="20"/>
  <c r="AA41" i="20"/>
  <c r="AC41" i="20"/>
  <c r="C42" i="20"/>
  <c r="E42" i="20"/>
  <c r="G42" i="20"/>
  <c r="I42" i="20"/>
  <c r="K42" i="20"/>
  <c r="M42" i="20"/>
  <c r="O42" i="20"/>
  <c r="Q42" i="20"/>
  <c r="S42" i="20"/>
  <c r="U42" i="20"/>
  <c r="W42" i="20"/>
  <c r="Y42" i="20"/>
  <c r="AA42" i="20"/>
  <c r="AC42" i="20"/>
  <c r="C43" i="20"/>
  <c r="E43" i="20"/>
  <c r="G43" i="20"/>
  <c r="I43" i="20"/>
  <c r="K43" i="20"/>
  <c r="M43" i="20"/>
  <c r="O43" i="20"/>
  <c r="Q43" i="20"/>
  <c r="S43" i="20"/>
  <c r="U43" i="20"/>
  <c r="W43" i="20"/>
  <c r="Y43" i="20"/>
  <c r="AA43" i="20"/>
  <c r="AC43" i="20"/>
  <c r="C44" i="20"/>
  <c r="E44" i="20"/>
  <c r="G44" i="20"/>
  <c r="I44" i="20"/>
  <c r="K44" i="20"/>
  <c r="M44" i="20"/>
  <c r="O44" i="20"/>
  <c r="Q44" i="20"/>
  <c r="S44" i="20"/>
  <c r="U44" i="20"/>
  <c r="W44" i="20"/>
  <c r="Y44" i="20"/>
  <c r="AA44" i="20"/>
  <c r="AC44" i="20"/>
  <c r="C45" i="20"/>
  <c r="E45" i="20"/>
  <c r="G45" i="20"/>
  <c r="I45" i="20"/>
  <c r="K45" i="20"/>
  <c r="M45" i="20"/>
  <c r="O45" i="20"/>
  <c r="Q45" i="20"/>
  <c r="S45" i="20"/>
  <c r="U45" i="20"/>
  <c r="W45" i="20"/>
  <c r="Y45" i="20"/>
  <c r="AA45" i="20"/>
  <c r="AC45" i="20"/>
  <c r="C46" i="20"/>
  <c r="E46" i="20"/>
  <c r="G46" i="20"/>
  <c r="I46" i="20"/>
  <c r="K46" i="20"/>
  <c r="M46" i="20"/>
  <c r="O46" i="20"/>
  <c r="Q46" i="20"/>
  <c r="S46" i="20"/>
  <c r="U46" i="20"/>
  <c r="W46" i="20"/>
  <c r="Y46" i="20"/>
  <c r="AA46" i="20"/>
  <c r="AC46" i="20"/>
  <c r="C47" i="20"/>
  <c r="E47" i="20"/>
  <c r="G47" i="20"/>
  <c r="I47" i="20"/>
  <c r="K47" i="20"/>
  <c r="M47" i="20"/>
  <c r="O47" i="20"/>
  <c r="Q47" i="20"/>
  <c r="S47" i="20"/>
  <c r="U47" i="20"/>
  <c r="W47" i="20"/>
  <c r="Y47" i="20"/>
  <c r="AA47" i="20"/>
  <c r="AC47" i="20"/>
  <c r="C48" i="20"/>
  <c r="E48" i="20"/>
  <c r="G48" i="20"/>
  <c r="I48" i="20"/>
  <c r="K48" i="20"/>
  <c r="M48" i="20"/>
  <c r="O48" i="20"/>
  <c r="Q48" i="20"/>
  <c r="S48" i="20"/>
  <c r="U48" i="20"/>
  <c r="W48" i="20"/>
  <c r="Y48" i="20"/>
  <c r="AA48" i="20"/>
  <c r="AC48" i="20"/>
  <c r="C49" i="20"/>
  <c r="E49" i="20"/>
  <c r="G49" i="20"/>
  <c r="I49" i="20"/>
  <c r="K49" i="20"/>
  <c r="M49" i="20"/>
  <c r="O49" i="20"/>
  <c r="Q49" i="20"/>
  <c r="S49" i="20"/>
  <c r="U49" i="20"/>
  <c r="W49" i="20"/>
  <c r="Y49" i="20"/>
  <c r="AA49" i="20"/>
  <c r="AC49" i="20"/>
  <c r="C50" i="20"/>
  <c r="E50" i="20"/>
  <c r="G50" i="20"/>
  <c r="I50" i="20"/>
  <c r="K50" i="20"/>
  <c r="M50" i="20"/>
  <c r="O50" i="20"/>
  <c r="Q50" i="20"/>
  <c r="S50" i="20"/>
  <c r="U50" i="20"/>
  <c r="W50" i="20"/>
  <c r="Y50" i="20"/>
  <c r="AA50" i="20"/>
  <c r="AC50" i="20"/>
  <c r="C51" i="20"/>
  <c r="E51" i="20"/>
  <c r="G51" i="20"/>
  <c r="I51" i="20"/>
  <c r="K51" i="20"/>
  <c r="M51" i="20"/>
  <c r="O51" i="20"/>
  <c r="Q51" i="20"/>
  <c r="S51" i="20"/>
  <c r="U51" i="20"/>
  <c r="W51" i="20"/>
  <c r="Y51" i="20"/>
  <c r="AA51" i="20"/>
  <c r="AC51" i="20"/>
  <c r="C52" i="20"/>
  <c r="E52" i="20"/>
  <c r="G52" i="20"/>
  <c r="I52" i="20"/>
  <c r="K52" i="20"/>
  <c r="M52" i="20"/>
  <c r="O52" i="20"/>
  <c r="Q52" i="20"/>
  <c r="S52" i="20"/>
  <c r="U52" i="20"/>
  <c r="W52" i="20"/>
  <c r="Y52" i="20"/>
  <c r="AA52" i="20"/>
  <c r="AC52" i="20"/>
  <c r="C53" i="20"/>
  <c r="E53" i="20"/>
  <c r="G53" i="20"/>
  <c r="I53" i="20"/>
  <c r="K53" i="20"/>
  <c r="M53" i="20"/>
  <c r="O53" i="20"/>
  <c r="Q53" i="20"/>
  <c r="S53" i="20"/>
  <c r="U53" i="20"/>
  <c r="W53" i="20"/>
  <c r="Y53" i="20"/>
  <c r="AA53" i="20"/>
  <c r="AC53" i="20"/>
  <c r="C54" i="20"/>
  <c r="E54" i="20"/>
  <c r="G54" i="20"/>
  <c r="I54" i="20"/>
  <c r="K54" i="20"/>
  <c r="M54" i="20"/>
  <c r="O54" i="20"/>
  <c r="Q54" i="20"/>
  <c r="S54" i="20"/>
  <c r="U54" i="20"/>
  <c r="W54" i="20"/>
  <c r="Y54" i="20"/>
  <c r="AA54" i="20"/>
  <c r="AC54" i="20"/>
  <c r="C55" i="20"/>
  <c r="E55" i="20"/>
  <c r="G55" i="20"/>
  <c r="I55" i="20"/>
  <c r="K55" i="20"/>
  <c r="M55" i="20"/>
  <c r="O55" i="20"/>
  <c r="Q55" i="20"/>
  <c r="S55" i="20"/>
  <c r="U55" i="20"/>
  <c r="W55" i="20"/>
  <c r="Y55" i="20"/>
  <c r="AA55" i="20"/>
  <c r="AC55" i="20"/>
  <c r="C56" i="20"/>
  <c r="E56" i="20"/>
  <c r="G56" i="20"/>
  <c r="I56" i="20"/>
  <c r="K56" i="20"/>
  <c r="M56" i="20"/>
  <c r="O56" i="20"/>
  <c r="Q56" i="20"/>
  <c r="S56" i="20"/>
  <c r="U56" i="20"/>
  <c r="W56" i="20"/>
  <c r="Y56" i="20"/>
  <c r="AA56" i="20"/>
  <c r="AC56" i="20"/>
  <c r="C57" i="20"/>
  <c r="E57" i="20"/>
  <c r="G57" i="20"/>
  <c r="I57" i="20"/>
  <c r="K57" i="20"/>
  <c r="M57" i="20"/>
  <c r="O57" i="20"/>
  <c r="Q57" i="20"/>
  <c r="S57" i="20"/>
  <c r="U57" i="20"/>
  <c r="W57" i="20"/>
  <c r="Y57" i="20"/>
  <c r="AA57" i="20"/>
  <c r="AC57" i="20"/>
  <c r="C58" i="20"/>
  <c r="E58" i="20"/>
  <c r="G58" i="20"/>
  <c r="I58" i="20"/>
  <c r="K58" i="20"/>
  <c r="M58" i="20"/>
  <c r="O58" i="20"/>
  <c r="Q58" i="20"/>
  <c r="S58" i="20"/>
  <c r="U58" i="20"/>
  <c r="W58" i="20"/>
  <c r="Y58" i="20"/>
  <c r="AA58" i="20"/>
  <c r="AC58" i="20"/>
  <c r="C59" i="20"/>
  <c r="E59" i="20"/>
  <c r="G59" i="20"/>
  <c r="I59" i="20"/>
  <c r="K59" i="20"/>
  <c r="M59" i="20"/>
  <c r="O59" i="20"/>
  <c r="Q59" i="20"/>
  <c r="S59" i="20"/>
  <c r="U59" i="20"/>
  <c r="W59" i="20"/>
  <c r="Y59" i="20"/>
  <c r="AA59" i="20"/>
  <c r="AC59" i="20"/>
  <c r="C60" i="20"/>
  <c r="E60" i="20"/>
  <c r="G60" i="20"/>
  <c r="I60" i="20"/>
  <c r="K60" i="20"/>
  <c r="M60" i="20"/>
  <c r="O60" i="20"/>
  <c r="Q60" i="20"/>
  <c r="S60" i="20"/>
  <c r="U60" i="20"/>
  <c r="W60" i="20"/>
  <c r="Y60" i="20"/>
  <c r="AA60" i="20"/>
  <c r="AC60" i="20"/>
  <c r="C61" i="20"/>
  <c r="E61" i="20"/>
  <c r="G61" i="20"/>
  <c r="I61" i="20"/>
  <c r="K61" i="20"/>
  <c r="M61" i="20"/>
  <c r="O61" i="20"/>
  <c r="Q61" i="20"/>
  <c r="S61" i="20"/>
  <c r="U61" i="20"/>
  <c r="W61" i="20"/>
  <c r="Y61" i="20"/>
  <c r="AA61" i="20"/>
  <c r="AC61" i="20"/>
  <c r="C62" i="20"/>
  <c r="E62" i="20"/>
  <c r="G62" i="20"/>
  <c r="I62" i="20"/>
  <c r="K62" i="20"/>
  <c r="M62" i="20"/>
  <c r="O62" i="20"/>
  <c r="Q62" i="20"/>
  <c r="S62" i="20"/>
  <c r="U62" i="20"/>
  <c r="W62" i="20"/>
  <c r="Y62" i="20"/>
  <c r="AA62" i="20"/>
  <c r="AC62" i="20"/>
  <c r="B4" i="19" l="1"/>
  <c r="K51" i="19"/>
  <c r="C37" i="19"/>
  <c r="E37" i="19"/>
  <c r="G37" i="19"/>
  <c r="I37" i="19"/>
  <c r="K37" i="19"/>
  <c r="M37" i="19"/>
  <c r="O37" i="19"/>
  <c r="Q37" i="19"/>
  <c r="S37" i="19"/>
  <c r="U37" i="19"/>
  <c r="W37" i="19"/>
  <c r="Y37" i="19"/>
  <c r="AA37" i="19"/>
  <c r="AC37" i="19"/>
  <c r="C38" i="19"/>
  <c r="E38" i="19"/>
  <c r="G38" i="19"/>
  <c r="I38" i="19"/>
  <c r="K38" i="19"/>
  <c r="M38" i="19"/>
  <c r="O38" i="19"/>
  <c r="Q38" i="19"/>
  <c r="S38" i="19"/>
  <c r="U38" i="19"/>
  <c r="W38" i="19"/>
  <c r="Y38" i="19"/>
  <c r="AA38" i="19"/>
  <c r="AC38" i="19"/>
  <c r="C39" i="19"/>
  <c r="E39" i="19"/>
  <c r="G39" i="19"/>
  <c r="I39" i="19"/>
  <c r="K39" i="19"/>
  <c r="M39" i="19"/>
  <c r="O39" i="19"/>
  <c r="Q39" i="19"/>
  <c r="S39" i="19"/>
  <c r="U39" i="19"/>
  <c r="W39" i="19"/>
  <c r="Y39" i="19"/>
  <c r="AA39" i="19"/>
  <c r="AC39" i="19"/>
  <c r="C40" i="19"/>
  <c r="E40" i="19"/>
  <c r="G40" i="19"/>
  <c r="I40" i="19"/>
  <c r="K40" i="19"/>
  <c r="M40" i="19"/>
  <c r="O40" i="19"/>
  <c r="Q40" i="19"/>
  <c r="S40" i="19"/>
  <c r="U40" i="19"/>
  <c r="W40" i="19"/>
  <c r="Y40" i="19"/>
  <c r="AA40" i="19"/>
  <c r="AC40" i="19"/>
  <c r="C41" i="19"/>
  <c r="E41" i="19"/>
  <c r="G41" i="19"/>
  <c r="I41" i="19"/>
  <c r="K41" i="19"/>
  <c r="M41" i="19"/>
  <c r="O41" i="19"/>
  <c r="Q41" i="19"/>
  <c r="S41" i="19"/>
  <c r="U41" i="19"/>
  <c r="W41" i="19"/>
  <c r="Y41" i="19"/>
  <c r="AA41" i="19"/>
  <c r="AC41" i="19"/>
  <c r="C42" i="19"/>
  <c r="E42" i="19"/>
  <c r="G42" i="19"/>
  <c r="I42" i="19"/>
  <c r="K42" i="19"/>
  <c r="M42" i="19"/>
  <c r="O42" i="19"/>
  <c r="Q42" i="19"/>
  <c r="S42" i="19"/>
  <c r="U42" i="19"/>
  <c r="W42" i="19"/>
  <c r="Y42" i="19"/>
  <c r="AA42" i="19"/>
  <c r="AC42" i="19"/>
  <c r="C43" i="19"/>
  <c r="E43" i="19"/>
  <c r="G43" i="19"/>
  <c r="I43" i="19"/>
  <c r="K43" i="19"/>
  <c r="M43" i="19"/>
  <c r="O43" i="19"/>
  <c r="Q43" i="19"/>
  <c r="S43" i="19"/>
  <c r="U43" i="19"/>
  <c r="W43" i="19"/>
  <c r="Y43" i="19"/>
  <c r="AA43" i="19"/>
  <c r="AC43" i="19"/>
  <c r="C44" i="19"/>
  <c r="E44" i="19"/>
  <c r="G44" i="19"/>
  <c r="I44" i="19"/>
  <c r="K44" i="19"/>
  <c r="M44" i="19"/>
  <c r="O44" i="19"/>
  <c r="Q44" i="19"/>
  <c r="S44" i="19"/>
  <c r="U44" i="19"/>
  <c r="W44" i="19"/>
  <c r="Y44" i="19"/>
  <c r="AA44" i="19"/>
  <c r="AC44" i="19"/>
  <c r="C45" i="19"/>
  <c r="E45" i="19"/>
  <c r="G45" i="19"/>
  <c r="I45" i="19"/>
  <c r="K45" i="19"/>
  <c r="M45" i="19"/>
  <c r="O45" i="19"/>
  <c r="Q45" i="19"/>
  <c r="S45" i="19"/>
  <c r="U45" i="19"/>
  <c r="W45" i="19"/>
  <c r="Y45" i="19"/>
  <c r="AA45" i="19"/>
  <c r="AC45" i="19"/>
  <c r="C46" i="19"/>
  <c r="E46" i="19"/>
  <c r="G46" i="19"/>
  <c r="I46" i="19"/>
  <c r="K46" i="19"/>
  <c r="M46" i="19"/>
  <c r="O46" i="19"/>
  <c r="Q46" i="19"/>
  <c r="S46" i="19"/>
  <c r="U46" i="19"/>
  <c r="W46" i="19"/>
  <c r="Y46" i="19"/>
  <c r="AA46" i="19"/>
  <c r="AC46" i="19"/>
  <c r="C47" i="19"/>
  <c r="E47" i="19"/>
  <c r="G47" i="19"/>
  <c r="I47" i="19"/>
  <c r="K47" i="19"/>
  <c r="M47" i="19"/>
  <c r="O47" i="19"/>
  <c r="Q47" i="19"/>
  <c r="S47" i="19"/>
  <c r="U47" i="19"/>
  <c r="W47" i="19"/>
  <c r="Y47" i="19"/>
  <c r="AA47" i="19"/>
  <c r="AC47" i="19"/>
  <c r="C48" i="19"/>
  <c r="E48" i="19"/>
  <c r="G48" i="19"/>
  <c r="I48" i="19"/>
  <c r="K48" i="19"/>
  <c r="M48" i="19"/>
  <c r="O48" i="19"/>
  <c r="Q48" i="19"/>
  <c r="S48" i="19"/>
  <c r="U48" i="19"/>
  <c r="W48" i="19"/>
  <c r="Y48" i="19"/>
  <c r="AA48" i="19"/>
  <c r="AC48" i="19"/>
  <c r="C49" i="19"/>
  <c r="E49" i="19"/>
  <c r="G49" i="19"/>
  <c r="I49" i="19"/>
  <c r="K49" i="19"/>
  <c r="M49" i="19"/>
  <c r="O49" i="19"/>
  <c r="Q49" i="19"/>
  <c r="S49" i="19"/>
  <c r="U49" i="19"/>
  <c r="W49" i="19"/>
  <c r="Y49" i="19"/>
  <c r="AA49" i="19"/>
  <c r="AC49" i="19"/>
  <c r="C50" i="19"/>
  <c r="E50" i="19"/>
  <c r="G50" i="19"/>
  <c r="I50" i="19"/>
  <c r="K50" i="19"/>
  <c r="M50" i="19"/>
  <c r="O50" i="19"/>
  <c r="Q50" i="19"/>
  <c r="S50" i="19"/>
  <c r="U50" i="19"/>
  <c r="W50" i="19"/>
  <c r="Y50" i="19"/>
  <c r="AA50" i="19"/>
  <c r="AC50" i="19"/>
  <c r="C51" i="19"/>
  <c r="E51" i="19"/>
  <c r="G51" i="19"/>
  <c r="I51" i="19"/>
  <c r="M51" i="19"/>
  <c r="O51" i="19"/>
  <c r="Q51" i="19"/>
  <c r="S51" i="19"/>
  <c r="U51" i="19"/>
  <c r="W51" i="19"/>
  <c r="Y51" i="19"/>
  <c r="AA51" i="19"/>
  <c r="AC51" i="19"/>
  <c r="C52" i="19"/>
  <c r="E52" i="19"/>
  <c r="G52" i="19"/>
  <c r="I52" i="19"/>
  <c r="K52" i="19"/>
  <c r="M52" i="19"/>
  <c r="O52" i="19"/>
  <c r="Q52" i="19"/>
  <c r="S52" i="19"/>
  <c r="U52" i="19"/>
  <c r="W52" i="19"/>
  <c r="Y52" i="19"/>
  <c r="AA52" i="19"/>
  <c r="AC52" i="19"/>
  <c r="C53" i="19"/>
  <c r="E53" i="19"/>
  <c r="G53" i="19"/>
  <c r="I53" i="19"/>
  <c r="K53" i="19"/>
  <c r="M53" i="19"/>
  <c r="O53" i="19"/>
  <c r="Q53" i="19"/>
  <c r="S53" i="19"/>
  <c r="U53" i="19"/>
  <c r="W53" i="19"/>
  <c r="Y53" i="19"/>
  <c r="AA53" i="19"/>
  <c r="AC53" i="19"/>
  <c r="C54" i="19"/>
  <c r="E54" i="19"/>
  <c r="G54" i="19"/>
  <c r="I54" i="19"/>
  <c r="K54" i="19"/>
  <c r="M54" i="19"/>
  <c r="O54" i="19"/>
  <c r="Q54" i="19"/>
  <c r="S54" i="19"/>
  <c r="U54" i="19"/>
  <c r="W54" i="19"/>
  <c r="Y54" i="19"/>
  <c r="AA54" i="19"/>
  <c r="AC54" i="19"/>
  <c r="C55" i="19"/>
  <c r="E55" i="19"/>
  <c r="G55" i="19"/>
  <c r="I55" i="19"/>
  <c r="K55" i="19"/>
  <c r="M55" i="19"/>
  <c r="O55" i="19"/>
  <c r="Q55" i="19"/>
  <c r="S55" i="19"/>
  <c r="U55" i="19"/>
  <c r="W55" i="19"/>
  <c r="Y55" i="19"/>
  <c r="AA55" i="19"/>
  <c r="AC55" i="19"/>
  <c r="C56" i="19"/>
  <c r="E56" i="19"/>
  <c r="G56" i="19"/>
  <c r="I56" i="19"/>
  <c r="K56" i="19"/>
  <c r="M56" i="19"/>
  <c r="O56" i="19"/>
  <c r="Q56" i="19"/>
  <c r="S56" i="19"/>
  <c r="U56" i="19"/>
  <c r="W56" i="19"/>
  <c r="Y56" i="19"/>
  <c r="AA56" i="19"/>
  <c r="AC56" i="19"/>
  <c r="C57" i="19"/>
  <c r="E57" i="19"/>
  <c r="G57" i="19"/>
  <c r="I57" i="19"/>
  <c r="K57" i="19"/>
  <c r="M57" i="19"/>
  <c r="O57" i="19"/>
  <c r="Q57" i="19"/>
  <c r="S57" i="19"/>
  <c r="U57" i="19"/>
  <c r="W57" i="19"/>
  <c r="Y57" i="19"/>
  <c r="AA57" i="19"/>
  <c r="AC57" i="19"/>
  <c r="C58" i="19"/>
  <c r="E58" i="19"/>
  <c r="G58" i="19"/>
  <c r="I58" i="19"/>
  <c r="K58" i="19"/>
  <c r="M58" i="19"/>
  <c r="O58" i="19"/>
  <c r="Q58" i="19"/>
  <c r="S58" i="19"/>
  <c r="U58" i="19"/>
  <c r="W58" i="19"/>
  <c r="Y58" i="19"/>
  <c r="AA58" i="19"/>
  <c r="AC58" i="19"/>
  <c r="C59" i="19"/>
  <c r="E59" i="19"/>
  <c r="G59" i="19"/>
  <c r="I59" i="19"/>
  <c r="K59" i="19"/>
  <c r="M59" i="19"/>
  <c r="O59" i="19"/>
  <c r="Q59" i="19"/>
  <c r="S59" i="19"/>
  <c r="U59" i="19"/>
  <c r="W59" i="19"/>
  <c r="Y59" i="19"/>
  <c r="AA59" i="19"/>
  <c r="AC59" i="19"/>
  <c r="C60" i="19"/>
  <c r="E60" i="19"/>
  <c r="G60" i="19"/>
  <c r="I60" i="19"/>
  <c r="K60" i="19"/>
  <c r="M60" i="19"/>
  <c r="O60" i="19"/>
  <c r="Q60" i="19"/>
  <c r="S60" i="19"/>
  <c r="U60" i="19"/>
  <c r="W60" i="19"/>
  <c r="Y60" i="19"/>
  <c r="AA60" i="19"/>
  <c r="AC60" i="19"/>
  <c r="C61" i="19"/>
  <c r="E61" i="19"/>
  <c r="G61" i="19"/>
  <c r="I61" i="19"/>
  <c r="K61" i="19"/>
  <c r="M61" i="19"/>
  <c r="O61" i="19"/>
  <c r="Q61" i="19"/>
  <c r="S61" i="19"/>
  <c r="U61" i="19"/>
  <c r="W61" i="19"/>
  <c r="Y61" i="19"/>
  <c r="AA61" i="19"/>
  <c r="AC61" i="19"/>
  <c r="C62" i="19"/>
  <c r="E62" i="19"/>
  <c r="G62" i="19"/>
  <c r="I62" i="19"/>
  <c r="K62" i="19"/>
  <c r="M62" i="19"/>
  <c r="O62" i="19"/>
  <c r="Q62" i="19"/>
  <c r="S62" i="19"/>
  <c r="U62" i="19"/>
  <c r="W62" i="19"/>
  <c r="Y62" i="19"/>
  <c r="AA62" i="19"/>
  <c r="AC62" i="19"/>
  <c r="Z23" i="4"/>
  <c r="C37" i="18" l="1"/>
  <c r="E37" i="18"/>
  <c r="G37" i="18"/>
  <c r="I37" i="18"/>
  <c r="K37" i="18"/>
  <c r="M37" i="18"/>
  <c r="O37" i="18"/>
  <c r="Q37" i="18"/>
  <c r="S37" i="18"/>
  <c r="U37" i="18"/>
  <c r="W37" i="18"/>
  <c r="Y37" i="18"/>
  <c r="AC37" i="18"/>
  <c r="C38" i="18"/>
  <c r="E38" i="18"/>
  <c r="G38" i="18"/>
  <c r="I38" i="18"/>
  <c r="K38" i="18"/>
  <c r="M38" i="18"/>
  <c r="O38" i="18"/>
  <c r="Q38" i="18"/>
  <c r="U38" i="18"/>
  <c r="W38" i="18"/>
  <c r="Y38" i="18"/>
  <c r="AC38" i="18"/>
  <c r="C39" i="18"/>
  <c r="E39" i="18"/>
  <c r="G39" i="18"/>
  <c r="I39" i="18"/>
  <c r="K39" i="18"/>
  <c r="M39" i="18"/>
  <c r="O39" i="18"/>
  <c r="Q39" i="18"/>
  <c r="S39" i="18"/>
  <c r="U39" i="18"/>
  <c r="W39" i="18"/>
  <c r="Y39" i="18"/>
  <c r="AC39" i="18"/>
  <c r="C40" i="18"/>
  <c r="E40" i="18"/>
  <c r="G40" i="18"/>
  <c r="I40" i="18"/>
  <c r="K40" i="18"/>
  <c r="M40" i="18"/>
  <c r="O40" i="18"/>
  <c r="Q40" i="18"/>
  <c r="U40" i="18"/>
  <c r="W40" i="18"/>
  <c r="Y40" i="18"/>
  <c r="AC40" i="18"/>
  <c r="C41" i="18"/>
  <c r="E41" i="18"/>
  <c r="G41" i="18"/>
  <c r="I41" i="18"/>
  <c r="K41" i="18"/>
  <c r="M41" i="18"/>
  <c r="O41" i="18"/>
  <c r="Q41" i="18"/>
  <c r="S41" i="18"/>
  <c r="U41" i="18"/>
  <c r="W41" i="18"/>
  <c r="Y41" i="18"/>
  <c r="AC41" i="18"/>
  <c r="C42" i="18"/>
  <c r="E42" i="18"/>
  <c r="G42" i="18"/>
  <c r="I42" i="18"/>
  <c r="K42" i="18"/>
  <c r="M42" i="18"/>
  <c r="O42" i="18"/>
  <c r="Q42" i="18"/>
  <c r="U42" i="18"/>
  <c r="W42" i="18"/>
  <c r="Y42" i="18"/>
  <c r="AC42" i="18"/>
  <c r="C43" i="18"/>
  <c r="E43" i="18"/>
  <c r="G43" i="18"/>
  <c r="I43" i="18"/>
  <c r="K43" i="18"/>
  <c r="M43" i="18"/>
  <c r="O43" i="18"/>
  <c r="Q43" i="18"/>
  <c r="S43" i="18"/>
  <c r="U43" i="18"/>
  <c r="W43" i="18"/>
  <c r="Y43" i="18"/>
  <c r="AC43" i="18"/>
  <c r="C44" i="18"/>
  <c r="E44" i="18"/>
  <c r="G44" i="18"/>
  <c r="I44" i="18"/>
  <c r="K44" i="18"/>
  <c r="M44" i="18"/>
  <c r="O44" i="18"/>
  <c r="Q44" i="18"/>
  <c r="U44" i="18"/>
  <c r="W44" i="18"/>
  <c r="Y44" i="18"/>
  <c r="AC44" i="18"/>
  <c r="C45" i="18"/>
  <c r="E45" i="18"/>
  <c r="G45" i="18"/>
  <c r="I45" i="18"/>
  <c r="K45" i="18"/>
  <c r="M45" i="18"/>
  <c r="O45" i="18"/>
  <c r="Q45" i="18"/>
  <c r="S45" i="18"/>
  <c r="U45" i="18"/>
  <c r="W45" i="18"/>
  <c r="Y45" i="18"/>
  <c r="AC45" i="18"/>
  <c r="C46" i="18"/>
  <c r="E46" i="18"/>
  <c r="G46" i="18"/>
  <c r="I46" i="18"/>
  <c r="K46" i="18"/>
  <c r="M46" i="18"/>
  <c r="O46" i="18"/>
  <c r="Q46" i="18"/>
  <c r="U46" i="18"/>
  <c r="W46" i="18"/>
  <c r="Y46" i="18"/>
  <c r="AC46" i="18"/>
  <c r="C47" i="18"/>
  <c r="E47" i="18"/>
  <c r="G47" i="18"/>
  <c r="I47" i="18"/>
  <c r="K47" i="18"/>
  <c r="M47" i="18"/>
  <c r="O47" i="18"/>
  <c r="Q47" i="18"/>
  <c r="S47" i="18"/>
  <c r="U47" i="18"/>
  <c r="W47" i="18"/>
  <c r="Y47" i="18"/>
  <c r="AC47" i="18"/>
  <c r="C48" i="18"/>
  <c r="E48" i="18"/>
  <c r="G48" i="18"/>
  <c r="I48" i="18"/>
  <c r="K48" i="18"/>
  <c r="M48" i="18"/>
  <c r="O48" i="18"/>
  <c r="Q48" i="18"/>
  <c r="U48" i="18"/>
  <c r="W48" i="18"/>
  <c r="Y48" i="18"/>
  <c r="AC48" i="18"/>
  <c r="C49" i="18"/>
  <c r="E49" i="18"/>
  <c r="G49" i="18"/>
  <c r="I49" i="18"/>
  <c r="K49" i="18"/>
  <c r="M49" i="18"/>
  <c r="O49" i="18"/>
  <c r="Q49" i="18"/>
  <c r="S49" i="18"/>
  <c r="U49" i="18"/>
  <c r="W49" i="18"/>
  <c r="Y49" i="18"/>
  <c r="AC49" i="18"/>
  <c r="C50" i="18"/>
  <c r="E50" i="18"/>
  <c r="G50" i="18"/>
  <c r="I50" i="18"/>
  <c r="K50" i="18"/>
  <c r="M50" i="18"/>
  <c r="O50" i="18"/>
  <c r="Q50" i="18"/>
  <c r="U50" i="18"/>
  <c r="W50" i="18"/>
  <c r="Y50" i="18"/>
  <c r="AC50" i="18"/>
  <c r="C51" i="18"/>
  <c r="E51" i="18"/>
  <c r="G51" i="18"/>
  <c r="I51" i="18"/>
  <c r="K51" i="18"/>
  <c r="M51" i="18"/>
  <c r="O51" i="18"/>
  <c r="Q51" i="18"/>
  <c r="S51" i="18"/>
  <c r="U51" i="18"/>
  <c r="W51" i="18"/>
  <c r="Y51" i="18"/>
  <c r="AC51" i="18"/>
  <c r="C52" i="18"/>
  <c r="E52" i="18"/>
  <c r="G52" i="18"/>
  <c r="I52" i="18"/>
  <c r="K52" i="18"/>
  <c r="M52" i="18"/>
  <c r="O52" i="18"/>
  <c r="Q52" i="18"/>
  <c r="U52" i="18"/>
  <c r="W52" i="18"/>
  <c r="Y52" i="18"/>
  <c r="AC52" i="18"/>
  <c r="C53" i="18"/>
  <c r="E53" i="18"/>
  <c r="G53" i="18"/>
  <c r="I53" i="18"/>
  <c r="K53" i="18"/>
  <c r="M53" i="18"/>
  <c r="O53" i="18"/>
  <c r="Q53" i="18"/>
  <c r="S53" i="18"/>
  <c r="U53" i="18"/>
  <c r="W53" i="18"/>
  <c r="Y53" i="18"/>
  <c r="AC53" i="18"/>
  <c r="C54" i="18"/>
  <c r="E54" i="18"/>
  <c r="G54" i="18"/>
  <c r="I54" i="18"/>
  <c r="K54" i="18"/>
  <c r="M54" i="18"/>
  <c r="O54" i="18"/>
  <c r="Q54" i="18"/>
  <c r="U54" i="18"/>
  <c r="W54" i="18"/>
  <c r="Y54" i="18"/>
  <c r="AC54" i="18"/>
  <c r="C55" i="18"/>
  <c r="E55" i="18"/>
  <c r="G55" i="18"/>
  <c r="I55" i="18"/>
  <c r="K55" i="18"/>
  <c r="M55" i="18"/>
  <c r="O55" i="18"/>
  <c r="Q55" i="18"/>
  <c r="S55" i="18"/>
  <c r="U55" i="18"/>
  <c r="W55" i="18"/>
  <c r="Y55" i="18"/>
  <c r="AC55" i="18"/>
  <c r="C56" i="18"/>
  <c r="E56" i="18"/>
  <c r="G56" i="18"/>
  <c r="I56" i="18"/>
  <c r="K56" i="18"/>
  <c r="M56" i="18"/>
  <c r="O56" i="18"/>
  <c r="Q56" i="18"/>
  <c r="U56" i="18"/>
  <c r="W56" i="18"/>
  <c r="Y56" i="18"/>
  <c r="AC56" i="18"/>
  <c r="C57" i="18"/>
  <c r="E57" i="18"/>
  <c r="G57" i="18"/>
  <c r="I57" i="18"/>
  <c r="K57" i="18"/>
  <c r="M57" i="18"/>
  <c r="O57" i="18"/>
  <c r="Q57" i="18"/>
  <c r="S57" i="18"/>
  <c r="U57" i="18"/>
  <c r="W57" i="18"/>
  <c r="Y57" i="18"/>
  <c r="AC57" i="18"/>
  <c r="C58" i="18"/>
  <c r="E58" i="18"/>
  <c r="G58" i="18"/>
  <c r="I58" i="18"/>
  <c r="K58" i="18"/>
  <c r="M58" i="18"/>
  <c r="O58" i="18"/>
  <c r="Q58" i="18"/>
  <c r="U58" i="18"/>
  <c r="W58" i="18"/>
  <c r="Y58" i="18"/>
  <c r="AC58" i="18"/>
  <c r="C59" i="18"/>
  <c r="E59" i="18"/>
  <c r="G59" i="18"/>
  <c r="I59" i="18"/>
  <c r="K59" i="18"/>
  <c r="M59" i="18"/>
  <c r="O59" i="18"/>
  <c r="Q59" i="18"/>
  <c r="S59" i="18"/>
  <c r="U59" i="18"/>
  <c r="W59" i="18"/>
  <c r="Y59" i="18"/>
  <c r="AC59" i="18"/>
  <c r="C60" i="18"/>
  <c r="E60" i="18"/>
  <c r="G60" i="18"/>
  <c r="I60" i="18"/>
  <c r="K60" i="18"/>
  <c r="M60" i="18"/>
  <c r="O60" i="18"/>
  <c r="Q60" i="18"/>
  <c r="U60" i="18"/>
  <c r="W60" i="18"/>
  <c r="Y60" i="18"/>
  <c r="AC60" i="18"/>
  <c r="C61" i="18"/>
  <c r="E61" i="18"/>
  <c r="G61" i="18"/>
  <c r="I61" i="18"/>
  <c r="K61" i="18"/>
  <c r="M61" i="18"/>
  <c r="O61" i="18"/>
  <c r="Q61" i="18"/>
  <c r="S61" i="18"/>
  <c r="U61" i="18"/>
  <c r="W61" i="18"/>
  <c r="Y61" i="18"/>
  <c r="AC61" i="18"/>
  <c r="C62" i="18"/>
  <c r="E62" i="18"/>
  <c r="G62" i="18"/>
  <c r="I62" i="18"/>
  <c r="K62" i="18"/>
  <c r="M62" i="18"/>
  <c r="O62" i="18"/>
  <c r="Q62" i="18"/>
  <c r="S62" i="18"/>
  <c r="U62" i="18"/>
  <c r="W62" i="18"/>
  <c r="Y62" i="18"/>
  <c r="AC62" i="18"/>
  <c r="S44" i="18"/>
  <c r="AA45" i="18"/>
  <c r="AA54" i="18" l="1"/>
  <c r="AA55" i="18"/>
  <c r="AA42" i="18"/>
  <c r="AA39" i="18"/>
  <c r="AA62" i="18"/>
  <c r="AA52" i="18"/>
  <c r="AA49" i="18"/>
  <c r="AA38" i="18"/>
  <c r="AA58" i="18"/>
  <c r="AA46" i="18"/>
  <c r="AA43" i="18"/>
  <c r="AA51" i="18"/>
  <c r="AA59" i="18"/>
  <c r="AA56" i="18"/>
  <c r="AA53" i="18"/>
  <c r="AA40" i="18"/>
  <c r="AA37" i="18"/>
  <c r="AJ4" i="18" s="1"/>
  <c r="AA47" i="18"/>
  <c r="AA50" i="18"/>
  <c r="AA60" i="18"/>
  <c r="AA57" i="18"/>
  <c r="AA44" i="18"/>
  <c r="AA41" i="18"/>
  <c r="AA61" i="18"/>
  <c r="AA48" i="18"/>
  <c r="S58" i="18"/>
  <c r="S50" i="18"/>
  <c r="S38" i="18"/>
  <c r="S54" i="18"/>
  <c r="S46" i="18"/>
  <c r="S42" i="18"/>
  <c r="S60" i="18"/>
  <c r="S56" i="18"/>
  <c r="S52" i="18"/>
  <c r="S48" i="18"/>
  <c r="S40" i="18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U42" i="16" l="1"/>
  <c r="AA61" i="16"/>
  <c r="AC62" i="16"/>
  <c r="AA62" i="16"/>
  <c r="Y62" i="16"/>
  <c r="W62" i="16"/>
  <c r="AC61" i="16"/>
  <c r="Y61" i="16"/>
  <c r="W61" i="16"/>
  <c r="AC60" i="16"/>
  <c r="AA60" i="16"/>
  <c r="Y60" i="16"/>
  <c r="W60" i="16"/>
  <c r="AC59" i="16"/>
  <c r="AA59" i="16"/>
  <c r="Y59" i="16"/>
  <c r="W59" i="16"/>
  <c r="AC58" i="16"/>
  <c r="AA58" i="16"/>
  <c r="Y58" i="16"/>
  <c r="W58" i="16"/>
  <c r="AC57" i="16"/>
  <c r="AA57" i="16"/>
  <c r="Y57" i="16"/>
  <c r="W57" i="16"/>
  <c r="AC56" i="16"/>
  <c r="AA56" i="16"/>
  <c r="Y56" i="16"/>
  <c r="W56" i="16"/>
  <c r="AC55" i="16"/>
  <c r="AA55" i="16"/>
  <c r="Y55" i="16"/>
  <c r="W55" i="16"/>
  <c r="AC54" i="16"/>
  <c r="AA54" i="16"/>
  <c r="Y54" i="16"/>
  <c r="W54" i="16"/>
  <c r="AC53" i="16"/>
  <c r="AA53" i="16"/>
  <c r="Y53" i="16"/>
  <c r="W53" i="16"/>
  <c r="AC52" i="16"/>
  <c r="AA52" i="16"/>
  <c r="Y52" i="16"/>
  <c r="W52" i="16"/>
  <c r="AC51" i="16"/>
  <c r="AA51" i="16"/>
  <c r="Y51" i="16"/>
  <c r="W51" i="16"/>
  <c r="AC50" i="16"/>
  <c r="AA50" i="16"/>
  <c r="Y50" i="16"/>
  <c r="W50" i="16"/>
  <c r="AC49" i="16"/>
  <c r="AA49" i="16"/>
  <c r="Y49" i="16"/>
  <c r="W49" i="16"/>
  <c r="AC48" i="16"/>
  <c r="AA48" i="16"/>
  <c r="Y48" i="16"/>
  <c r="W48" i="16"/>
  <c r="AC47" i="16"/>
  <c r="AA47" i="16"/>
  <c r="Y47" i="16"/>
  <c r="W47" i="16"/>
  <c r="AC46" i="16"/>
  <c r="AA46" i="16"/>
  <c r="Y46" i="16"/>
  <c r="W46" i="16"/>
  <c r="AC45" i="16"/>
  <c r="AA45" i="16"/>
  <c r="Y45" i="16"/>
  <c r="W45" i="16"/>
  <c r="AC44" i="16"/>
  <c r="AA44" i="16"/>
  <c r="Y44" i="16"/>
  <c r="W44" i="16"/>
  <c r="AC43" i="16"/>
  <c r="AA43" i="16"/>
  <c r="Y43" i="16"/>
  <c r="W43" i="16"/>
  <c r="AC42" i="16"/>
  <c r="AA42" i="16"/>
  <c r="Y42" i="16"/>
  <c r="W42" i="16"/>
  <c r="AC41" i="16"/>
  <c r="AA41" i="16"/>
  <c r="Y41" i="16"/>
  <c r="W41" i="16"/>
  <c r="AC40" i="16"/>
  <c r="AA40" i="16"/>
  <c r="Y40" i="16"/>
  <c r="W40" i="16"/>
  <c r="AC39" i="16"/>
  <c r="AA39" i="16"/>
  <c r="Y39" i="16"/>
  <c r="W39" i="16"/>
  <c r="AC38" i="16"/>
  <c r="AA38" i="16"/>
  <c r="Y38" i="16"/>
  <c r="W38" i="16"/>
  <c r="AC37" i="16"/>
  <c r="AA37" i="16"/>
  <c r="Y37" i="16"/>
  <c r="W37" i="16"/>
  <c r="U38" i="16"/>
  <c r="U46" i="16"/>
  <c r="U49" i="16"/>
  <c r="U54" i="16"/>
  <c r="U57" i="16"/>
  <c r="U62" i="16"/>
  <c r="U56" i="16" l="1"/>
  <c r="U48" i="16"/>
  <c r="U40" i="16"/>
  <c r="U41" i="16"/>
  <c r="U55" i="16"/>
  <c r="U47" i="16"/>
  <c r="U39" i="16"/>
  <c r="U61" i="16"/>
  <c r="U60" i="16"/>
  <c r="U52" i="16"/>
  <c r="U44" i="16"/>
  <c r="U53" i="16"/>
  <c r="U59" i="16"/>
  <c r="U51" i="16"/>
  <c r="U43" i="16"/>
  <c r="U45" i="16"/>
  <c r="U58" i="16"/>
  <c r="U50" i="16"/>
  <c r="AI4" i="16"/>
  <c r="AI5" i="16"/>
  <c r="AI6" i="16"/>
  <c r="AI7" i="16"/>
  <c r="AI8" i="16"/>
  <c r="AI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8" i="16"/>
  <c r="AI29" i="16"/>
  <c r="X23" i="4" l="1"/>
  <c r="D64" i="15" l="1"/>
  <c r="E64" i="15"/>
  <c r="F64" i="15"/>
  <c r="G64" i="15"/>
  <c r="H64" i="15"/>
  <c r="I64" i="15"/>
  <c r="J64" i="15"/>
  <c r="K64" i="15"/>
  <c r="L64" i="15"/>
  <c r="O64" i="15"/>
  <c r="P64" i="15"/>
  <c r="Q64" i="15"/>
  <c r="R64" i="15"/>
  <c r="S64" i="15"/>
  <c r="T64" i="15"/>
  <c r="U64" i="15"/>
  <c r="V64" i="15"/>
  <c r="W64" i="15"/>
  <c r="X64" i="15"/>
  <c r="Y64" i="15"/>
  <c r="Z64" i="15"/>
  <c r="AA64" i="15"/>
  <c r="AB64" i="15"/>
  <c r="AC64" i="15"/>
  <c r="AD64" i="15"/>
  <c r="AE64" i="15"/>
  <c r="AF64" i="15"/>
  <c r="D65" i="15"/>
  <c r="E65" i="15"/>
  <c r="F65" i="15"/>
  <c r="G65" i="15"/>
  <c r="H65" i="15"/>
  <c r="I65" i="15"/>
  <c r="J65" i="15"/>
  <c r="K65" i="15"/>
  <c r="L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AC65" i="15"/>
  <c r="AD65" i="15"/>
  <c r="AE65" i="15"/>
  <c r="AF65" i="15"/>
  <c r="D66" i="15"/>
  <c r="E66" i="15"/>
  <c r="F66" i="15"/>
  <c r="G66" i="15"/>
  <c r="H66" i="15"/>
  <c r="I66" i="15"/>
  <c r="J66" i="15"/>
  <c r="K66" i="15"/>
  <c r="L66" i="15"/>
  <c r="O66" i="15"/>
  <c r="P66" i="15"/>
  <c r="Q66" i="15"/>
  <c r="R66" i="15"/>
  <c r="S66" i="15"/>
  <c r="T66" i="15"/>
  <c r="U66" i="15"/>
  <c r="V66" i="15"/>
  <c r="W66" i="15"/>
  <c r="X66" i="15"/>
  <c r="Y66" i="15"/>
  <c r="Z66" i="15"/>
  <c r="AA66" i="15"/>
  <c r="AB66" i="15"/>
  <c r="AC66" i="15"/>
  <c r="AD66" i="15"/>
  <c r="AE66" i="15"/>
  <c r="AF66" i="15"/>
  <c r="D67" i="15"/>
  <c r="E67" i="15"/>
  <c r="F67" i="15"/>
  <c r="G67" i="15"/>
  <c r="H67" i="15"/>
  <c r="I67" i="15"/>
  <c r="J67" i="15"/>
  <c r="K67" i="15"/>
  <c r="L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AE67" i="15"/>
  <c r="AF67" i="15"/>
  <c r="D68" i="15"/>
  <c r="E68" i="15"/>
  <c r="F68" i="15"/>
  <c r="G68" i="15"/>
  <c r="H68" i="15"/>
  <c r="I68" i="15"/>
  <c r="J68" i="15"/>
  <c r="K68" i="15"/>
  <c r="L68" i="15"/>
  <c r="O68" i="15"/>
  <c r="P68" i="15"/>
  <c r="Q68" i="15"/>
  <c r="R68" i="15"/>
  <c r="S68" i="15"/>
  <c r="T68" i="15"/>
  <c r="U68" i="15"/>
  <c r="V68" i="15"/>
  <c r="W68" i="15"/>
  <c r="X68" i="15"/>
  <c r="Y68" i="15"/>
  <c r="Z68" i="15"/>
  <c r="AA68" i="15"/>
  <c r="AB68" i="15"/>
  <c r="AC68" i="15"/>
  <c r="AD68" i="15"/>
  <c r="AE68" i="15"/>
  <c r="AF68" i="15"/>
  <c r="D69" i="15"/>
  <c r="AJ69" i="15" s="1"/>
  <c r="E69" i="15"/>
  <c r="F69" i="15"/>
  <c r="G69" i="15"/>
  <c r="H69" i="15"/>
  <c r="I69" i="15"/>
  <c r="J69" i="15"/>
  <c r="K69" i="15"/>
  <c r="L69" i="15"/>
  <c r="O69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AB69" i="15"/>
  <c r="AC69" i="15"/>
  <c r="AD69" i="15"/>
  <c r="AE69" i="15"/>
  <c r="AF69" i="15"/>
  <c r="D70" i="15"/>
  <c r="E70" i="15"/>
  <c r="F70" i="15"/>
  <c r="G70" i="15"/>
  <c r="H70" i="15"/>
  <c r="I70" i="15"/>
  <c r="J70" i="15"/>
  <c r="K70" i="15"/>
  <c r="L70" i="15"/>
  <c r="O70" i="15"/>
  <c r="P70" i="15"/>
  <c r="Q70" i="15"/>
  <c r="R70" i="15"/>
  <c r="S70" i="15"/>
  <c r="T70" i="15"/>
  <c r="U70" i="15"/>
  <c r="V70" i="15"/>
  <c r="W70" i="15"/>
  <c r="X70" i="15"/>
  <c r="Y70" i="15"/>
  <c r="Z70" i="15"/>
  <c r="AA70" i="15"/>
  <c r="AB70" i="15"/>
  <c r="AC70" i="15"/>
  <c r="AD70" i="15"/>
  <c r="AE70" i="15"/>
  <c r="AF70" i="15"/>
  <c r="D71" i="15"/>
  <c r="E71" i="15"/>
  <c r="F71" i="15"/>
  <c r="G71" i="15"/>
  <c r="H71" i="15"/>
  <c r="I71" i="15"/>
  <c r="J71" i="15"/>
  <c r="K71" i="15"/>
  <c r="L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AE71" i="15"/>
  <c r="AF71" i="15"/>
  <c r="D72" i="15"/>
  <c r="E72" i="15"/>
  <c r="F72" i="15"/>
  <c r="G72" i="15"/>
  <c r="H72" i="15"/>
  <c r="I72" i="15"/>
  <c r="J72" i="15"/>
  <c r="K72" i="15"/>
  <c r="L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D73" i="15"/>
  <c r="E73" i="15"/>
  <c r="F73" i="15"/>
  <c r="G73" i="15"/>
  <c r="H73" i="15"/>
  <c r="I73" i="15"/>
  <c r="J73" i="15"/>
  <c r="K73" i="15"/>
  <c r="L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AE73" i="15"/>
  <c r="AF73" i="15"/>
  <c r="D74" i="15"/>
  <c r="E74" i="15"/>
  <c r="F74" i="15"/>
  <c r="G74" i="15"/>
  <c r="H74" i="15"/>
  <c r="I74" i="15"/>
  <c r="J74" i="15"/>
  <c r="K74" i="15"/>
  <c r="L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AE74" i="15"/>
  <c r="AF74" i="15"/>
  <c r="D75" i="15"/>
  <c r="E75" i="15"/>
  <c r="F75" i="15"/>
  <c r="G75" i="15"/>
  <c r="H75" i="15"/>
  <c r="I75" i="15"/>
  <c r="J75" i="15"/>
  <c r="K75" i="15"/>
  <c r="L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AE75" i="15"/>
  <c r="AF75" i="15"/>
  <c r="D76" i="15"/>
  <c r="E76" i="15"/>
  <c r="F76" i="15"/>
  <c r="G76" i="15"/>
  <c r="H76" i="15"/>
  <c r="I76" i="15"/>
  <c r="J76" i="15"/>
  <c r="K76" i="15"/>
  <c r="L76" i="15"/>
  <c r="O76" i="15"/>
  <c r="P76" i="15"/>
  <c r="Q76" i="15"/>
  <c r="R76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AE76" i="15"/>
  <c r="AF76" i="15"/>
  <c r="D77" i="15"/>
  <c r="AJ77" i="15" s="1"/>
  <c r="E77" i="15"/>
  <c r="F77" i="15"/>
  <c r="G77" i="15"/>
  <c r="H77" i="15"/>
  <c r="I77" i="15"/>
  <c r="J77" i="15"/>
  <c r="K77" i="15"/>
  <c r="L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D78" i="15"/>
  <c r="E78" i="15"/>
  <c r="F78" i="15"/>
  <c r="G78" i="15"/>
  <c r="H78" i="15"/>
  <c r="I78" i="15"/>
  <c r="J78" i="15"/>
  <c r="K78" i="15"/>
  <c r="L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AE78" i="15"/>
  <c r="AF78" i="15"/>
  <c r="D79" i="15"/>
  <c r="E79" i="15"/>
  <c r="F79" i="15"/>
  <c r="G79" i="15"/>
  <c r="H79" i="15"/>
  <c r="I79" i="15"/>
  <c r="J79" i="15"/>
  <c r="K79" i="15"/>
  <c r="L79" i="15"/>
  <c r="O79" i="15"/>
  <c r="P79" i="15"/>
  <c r="Q79" i="15"/>
  <c r="R79" i="15"/>
  <c r="S79" i="15"/>
  <c r="T79" i="15"/>
  <c r="U79" i="15"/>
  <c r="V79" i="15"/>
  <c r="W79" i="15"/>
  <c r="X79" i="15"/>
  <c r="Y79" i="15"/>
  <c r="Z79" i="15"/>
  <c r="AA79" i="15"/>
  <c r="AB79" i="15"/>
  <c r="AC79" i="15"/>
  <c r="AD79" i="15"/>
  <c r="AE79" i="15"/>
  <c r="AF79" i="15"/>
  <c r="D80" i="15"/>
  <c r="E80" i="15"/>
  <c r="F80" i="15"/>
  <c r="G80" i="15"/>
  <c r="H80" i="15"/>
  <c r="I80" i="15"/>
  <c r="J80" i="15"/>
  <c r="K80" i="15"/>
  <c r="L80" i="15"/>
  <c r="O80" i="15"/>
  <c r="P80" i="15"/>
  <c r="Q80" i="15"/>
  <c r="R80" i="15"/>
  <c r="S80" i="15"/>
  <c r="T80" i="15"/>
  <c r="U80" i="15"/>
  <c r="V80" i="15"/>
  <c r="W80" i="15"/>
  <c r="X80" i="15"/>
  <c r="Y80" i="15"/>
  <c r="Z80" i="15"/>
  <c r="AA80" i="15"/>
  <c r="AB80" i="15"/>
  <c r="AC80" i="15"/>
  <c r="AD80" i="15"/>
  <c r="AE80" i="15"/>
  <c r="AF80" i="15"/>
  <c r="D81" i="15"/>
  <c r="E81" i="15"/>
  <c r="F81" i="15"/>
  <c r="G81" i="15"/>
  <c r="H81" i="15"/>
  <c r="I81" i="15"/>
  <c r="J81" i="15"/>
  <c r="K81" i="15"/>
  <c r="L81" i="15"/>
  <c r="O81" i="15"/>
  <c r="P81" i="15"/>
  <c r="Q81" i="15"/>
  <c r="R81" i="15"/>
  <c r="S81" i="15"/>
  <c r="T81" i="15"/>
  <c r="U81" i="15"/>
  <c r="V81" i="15"/>
  <c r="W81" i="15"/>
  <c r="X81" i="15"/>
  <c r="Y81" i="15"/>
  <c r="Z81" i="15"/>
  <c r="AA81" i="15"/>
  <c r="AB81" i="15"/>
  <c r="AC81" i="15"/>
  <c r="AD81" i="15"/>
  <c r="AE81" i="15"/>
  <c r="AF81" i="15"/>
  <c r="D82" i="15"/>
  <c r="E82" i="15"/>
  <c r="F82" i="15"/>
  <c r="G82" i="15"/>
  <c r="H82" i="15"/>
  <c r="I82" i="15"/>
  <c r="J82" i="15"/>
  <c r="K82" i="15"/>
  <c r="L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AC82" i="15"/>
  <c r="AD82" i="15"/>
  <c r="AE82" i="15"/>
  <c r="AF82" i="15"/>
  <c r="D83" i="15"/>
  <c r="E83" i="15"/>
  <c r="F83" i="15"/>
  <c r="G83" i="15"/>
  <c r="H83" i="15"/>
  <c r="I83" i="15"/>
  <c r="J83" i="15"/>
  <c r="K83" i="15"/>
  <c r="L83" i="15"/>
  <c r="O83" i="15"/>
  <c r="P83" i="15"/>
  <c r="Q83" i="15"/>
  <c r="R83" i="15"/>
  <c r="S83" i="15"/>
  <c r="T83" i="15"/>
  <c r="U83" i="15"/>
  <c r="V83" i="15"/>
  <c r="W83" i="15"/>
  <c r="X83" i="15"/>
  <c r="Y83" i="15"/>
  <c r="Z83" i="15"/>
  <c r="AA83" i="15"/>
  <c r="AB83" i="15"/>
  <c r="AC83" i="15"/>
  <c r="AD83" i="15"/>
  <c r="AE83" i="15"/>
  <c r="AF83" i="15"/>
  <c r="D84" i="15"/>
  <c r="E84" i="15"/>
  <c r="F84" i="15"/>
  <c r="G84" i="15"/>
  <c r="H84" i="15"/>
  <c r="I84" i="15"/>
  <c r="J84" i="15"/>
  <c r="K84" i="15"/>
  <c r="L84" i="15"/>
  <c r="O84" i="15"/>
  <c r="P84" i="15"/>
  <c r="Q84" i="15"/>
  <c r="R84" i="15"/>
  <c r="S84" i="15"/>
  <c r="T84" i="15"/>
  <c r="U84" i="15"/>
  <c r="V84" i="15"/>
  <c r="W84" i="15"/>
  <c r="X84" i="15"/>
  <c r="Y84" i="15"/>
  <c r="Z84" i="15"/>
  <c r="AA84" i="15"/>
  <c r="AB84" i="15"/>
  <c r="AC84" i="15"/>
  <c r="AD84" i="15"/>
  <c r="AE84" i="15"/>
  <c r="AF84" i="15"/>
  <c r="D85" i="15"/>
  <c r="E85" i="15"/>
  <c r="F85" i="15"/>
  <c r="G85" i="15"/>
  <c r="H85" i="15"/>
  <c r="I85" i="15"/>
  <c r="J85" i="15"/>
  <c r="K85" i="15"/>
  <c r="L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AA85" i="15"/>
  <c r="AB85" i="15"/>
  <c r="AC85" i="15"/>
  <c r="AD85" i="15"/>
  <c r="AE85" i="15"/>
  <c r="AF85" i="15"/>
  <c r="D86" i="15"/>
  <c r="E86" i="15"/>
  <c r="F86" i="15"/>
  <c r="G86" i="15"/>
  <c r="H86" i="15"/>
  <c r="I86" i="15"/>
  <c r="J86" i="15"/>
  <c r="K86" i="15"/>
  <c r="L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AB86" i="15"/>
  <c r="AC86" i="15"/>
  <c r="AD86" i="15"/>
  <c r="AE86" i="15"/>
  <c r="AF86" i="15"/>
  <c r="D87" i="15"/>
  <c r="E87" i="15"/>
  <c r="F87" i="15"/>
  <c r="G87" i="15"/>
  <c r="H87" i="15"/>
  <c r="I87" i="15"/>
  <c r="J87" i="15"/>
  <c r="K87" i="15"/>
  <c r="L87" i="15"/>
  <c r="O87" i="15"/>
  <c r="P87" i="15"/>
  <c r="Q87" i="15"/>
  <c r="R87" i="15"/>
  <c r="S87" i="15"/>
  <c r="T87" i="15"/>
  <c r="U87" i="15"/>
  <c r="V87" i="15"/>
  <c r="W87" i="15"/>
  <c r="X87" i="15"/>
  <c r="Y87" i="15"/>
  <c r="Z87" i="15"/>
  <c r="AA87" i="15"/>
  <c r="AB87" i="15"/>
  <c r="AC87" i="15"/>
  <c r="AD87" i="15"/>
  <c r="AE87" i="15"/>
  <c r="AF87" i="15"/>
  <c r="D88" i="15"/>
  <c r="E88" i="15"/>
  <c r="F88" i="15"/>
  <c r="G88" i="15"/>
  <c r="H88" i="15"/>
  <c r="I88" i="15"/>
  <c r="J88" i="15"/>
  <c r="K88" i="15"/>
  <c r="L88" i="15"/>
  <c r="O88" i="15"/>
  <c r="P88" i="15"/>
  <c r="Q88" i="15"/>
  <c r="R88" i="15"/>
  <c r="S88" i="15"/>
  <c r="T88" i="15"/>
  <c r="U88" i="15"/>
  <c r="V88" i="15"/>
  <c r="W88" i="15"/>
  <c r="X88" i="15"/>
  <c r="Y88" i="15"/>
  <c r="Z88" i="15"/>
  <c r="AA88" i="15"/>
  <c r="AB88" i="15"/>
  <c r="AC88" i="15"/>
  <c r="AD88" i="15"/>
  <c r="AE88" i="15"/>
  <c r="AF88" i="15"/>
  <c r="E63" i="15"/>
  <c r="F63" i="15"/>
  <c r="G63" i="15"/>
  <c r="H63" i="15"/>
  <c r="I63" i="15"/>
  <c r="J63" i="15"/>
  <c r="K63" i="15"/>
  <c r="L63" i="15"/>
  <c r="O63" i="15"/>
  <c r="P63" i="15"/>
  <c r="Q63" i="15"/>
  <c r="R63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AE63" i="15"/>
  <c r="AF63" i="15"/>
  <c r="D63" i="15"/>
  <c r="AJ87" i="15" l="1"/>
  <c r="AJ82" i="15"/>
  <c r="AJ79" i="15"/>
  <c r="AJ74" i="15"/>
  <c r="AJ71" i="15"/>
  <c r="AJ66" i="15"/>
  <c r="AJ85" i="15"/>
  <c r="AJ68" i="15"/>
  <c r="AJ65" i="15"/>
  <c r="AJ81" i="15"/>
  <c r="AJ73" i="15"/>
  <c r="AJ84" i="15"/>
  <c r="AJ76" i="15"/>
  <c r="AJ86" i="15"/>
  <c r="AJ78" i="15"/>
  <c r="AJ70" i="15"/>
  <c r="AJ83" i="15"/>
  <c r="AJ75" i="15"/>
  <c r="AJ67" i="15"/>
  <c r="AJ88" i="15"/>
  <c r="AJ80" i="15"/>
  <c r="AJ72" i="15"/>
  <c r="AJ64" i="15"/>
  <c r="AJ63" i="15"/>
  <c r="Z13" i="4"/>
  <c r="X13" i="4" s="1"/>
  <c r="AI18" i="14" l="1"/>
  <c r="AI5" i="14"/>
  <c r="AI68" i="14" l="1"/>
  <c r="AI64" i="14"/>
  <c r="AI82" i="14"/>
  <c r="AI74" i="14"/>
  <c r="AI66" i="14"/>
  <c r="AI78" i="14"/>
  <c r="AI87" i="14"/>
  <c r="AI83" i="14"/>
  <c r="AI81" i="14"/>
  <c r="AI75" i="14"/>
  <c r="AI67" i="14"/>
  <c r="AI84" i="14"/>
  <c r="AI80" i="14"/>
  <c r="AI72" i="14"/>
  <c r="AI79" i="14"/>
  <c r="AI71" i="14"/>
  <c r="AI76" i="14"/>
  <c r="AI88" i="14"/>
  <c r="AI85" i="14"/>
  <c r="AI77" i="14"/>
  <c r="AI69" i="14"/>
  <c r="AI70" i="14"/>
  <c r="AI73" i="14"/>
  <c r="AI65" i="14"/>
  <c r="AI86" i="14"/>
  <c r="AI63" i="14"/>
  <c r="Z4" i="4" l="1"/>
  <c r="X15" i="4" l="1"/>
  <c r="X12" i="4"/>
  <c r="X25" i="4"/>
  <c r="Z27" i="4"/>
  <c r="X27" i="4" s="1"/>
  <c r="Z14" i="4"/>
  <c r="X14" i="4" s="1"/>
  <c r="W37" i="1" l="1"/>
  <c r="AI4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B20" i="4" l="1"/>
  <c r="B40" i="28"/>
  <c r="AI4" i="28"/>
  <c r="AI5" i="28"/>
  <c r="AI6" i="28"/>
  <c r="AI7" i="28"/>
  <c r="AI8" i="28"/>
  <c r="AI9" i="28"/>
  <c r="AI10" i="28"/>
  <c r="AI11" i="28"/>
  <c r="AI12" i="28"/>
  <c r="AI13" i="28"/>
  <c r="AI14" i="28"/>
  <c r="AI15" i="28"/>
  <c r="AI16" i="28"/>
  <c r="AI17" i="28"/>
  <c r="AI18" i="28"/>
  <c r="AI19" i="28"/>
  <c r="AI20" i="28"/>
  <c r="AI21" i="28"/>
  <c r="AI22" i="28"/>
  <c r="AI23" i="28"/>
  <c r="AI24" i="28"/>
  <c r="AI25" i="28"/>
  <c r="AI26" i="28"/>
  <c r="AI27" i="28"/>
  <c r="AI28" i="28"/>
  <c r="AI29" i="28"/>
  <c r="B4" i="28"/>
  <c r="B37" i="28" s="1"/>
  <c r="B5" i="28"/>
  <c r="B38" i="28" s="1"/>
  <c r="B6" i="28"/>
  <c r="B39" i="28" s="1"/>
  <c r="B7" i="28"/>
  <c r="B8" i="28"/>
  <c r="B41" i="28" s="1"/>
  <c r="B9" i="28"/>
  <c r="B42" i="28" s="1"/>
  <c r="B10" i="28"/>
  <c r="B43" i="28" s="1"/>
  <c r="B11" i="28"/>
  <c r="B44" i="28" s="1"/>
  <c r="B12" i="28"/>
  <c r="B45" i="28" s="1"/>
  <c r="B13" i="28"/>
  <c r="B46" i="28" s="1"/>
  <c r="B14" i="28"/>
  <c r="B47" i="28" s="1"/>
  <c r="B15" i="28"/>
  <c r="B48" i="28" s="1"/>
  <c r="B16" i="28"/>
  <c r="B49" i="28" s="1"/>
  <c r="B17" i="28"/>
  <c r="B50" i="28" s="1"/>
  <c r="B18" i="28"/>
  <c r="B51" i="28" s="1"/>
  <c r="B19" i="28"/>
  <c r="B52" i="28" s="1"/>
  <c r="B20" i="28"/>
  <c r="B53" i="28" s="1"/>
  <c r="B21" i="28"/>
  <c r="B54" i="28" s="1"/>
  <c r="B22" i="28"/>
  <c r="B55" i="28" s="1"/>
  <c r="B23" i="28"/>
  <c r="B56" i="28" s="1"/>
  <c r="B24" i="28"/>
  <c r="B57" i="28" s="1"/>
  <c r="B25" i="28"/>
  <c r="B58" i="28" s="1"/>
  <c r="B26" i="28"/>
  <c r="B59" i="28" s="1"/>
  <c r="B27" i="28"/>
  <c r="B60" i="28" s="1"/>
  <c r="B28" i="28"/>
  <c r="B61" i="28" s="1"/>
  <c r="B29" i="28"/>
  <c r="B62" i="28" s="1"/>
  <c r="B55" i="27"/>
  <c r="AI4" i="27"/>
  <c r="AI5" i="27"/>
  <c r="AI6" i="27"/>
  <c r="AI7" i="27"/>
  <c r="AI8" i="27"/>
  <c r="AI9" i="27"/>
  <c r="AI10" i="27"/>
  <c r="AI11" i="27"/>
  <c r="AI12" i="27"/>
  <c r="AI13" i="27"/>
  <c r="AI14" i="27"/>
  <c r="AI15" i="27"/>
  <c r="AI16" i="27"/>
  <c r="AI17" i="27"/>
  <c r="AI18" i="27"/>
  <c r="AI19" i="27"/>
  <c r="AI20" i="27"/>
  <c r="AI21" i="27"/>
  <c r="AI22" i="27"/>
  <c r="AI24" i="27"/>
  <c r="AI25" i="27"/>
  <c r="AI26" i="27"/>
  <c r="AI27" i="27"/>
  <c r="AI28" i="27"/>
  <c r="AI29" i="27"/>
  <c r="B4" i="27"/>
  <c r="B37" i="27" s="1"/>
  <c r="B5" i="27"/>
  <c r="B38" i="27" s="1"/>
  <c r="B6" i="27"/>
  <c r="B39" i="27" s="1"/>
  <c r="B7" i="27"/>
  <c r="B40" i="27" s="1"/>
  <c r="B8" i="27"/>
  <c r="B41" i="27" s="1"/>
  <c r="B9" i="27"/>
  <c r="B42" i="27" s="1"/>
  <c r="B10" i="27"/>
  <c r="B43" i="27" s="1"/>
  <c r="B11" i="27"/>
  <c r="B44" i="27" s="1"/>
  <c r="B12" i="27"/>
  <c r="B45" i="27" s="1"/>
  <c r="B13" i="27"/>
  <c r="B46" i="27" s="1"/>
  <c r="B14" i="27"/>
  <c r="B47" i="27" s="1"/>
  <c r="B15" i="27"/>
  <c r="B48" i="27" s="1"/>
  <c r="B16" i="27"/>
  <c r="B49" i="27" s="1"/>
  <c r="B17" i="27"/>
  <c r="B50" i="27" s="1"/>
  <c r="B18" i="27"/>
  <c r="B51" i="27" s="1"/>
  <c r="B19" i="27"/>
  <c r="B52" i="27" s="1"/>
  <c r="B20" i="27"/>
  <c r="B53" i="27" s="1"/>
  <c r="B21" i="27"/>
  <c r="B54" i="27" s="1"/>
  <c r="B22" i="27"/>
  <c r="B23" i="27"/>
  <c r="B56" i="27" s="1"/>
  <c r="B24" i="27"/>
  <c r="B57" i="27" s="1"/>
  <c r="B25" i="27"/>
  <c r="B58" i="27" s="1"/>
  <c r="B26" i="27"/>
  <c r="B59" i="27" s="1"/>
  <c r="B27" i="27"/>
  <c r="B60" i="27" s="1"/>
  <c r="B28" i="27"/>
  <c r="B61" i="27" s="1"/>
  <c r="B29" i="27"/>
  <c r="B62" i="27" s="1"/>
  <c r="B52" i="26"/>
  <c r="B42" i="26"/>
  <c r="B4" i="26"/>
  <c r="B37" i="26" s="1"/>
  <c r="B5" i="26"/>
  <c r="B38" i="26" s="1"/>
  <c r="B6" i="26"/>
  <c r="B39" i="26" s="1"/>
  <c r="B7" i="26"/>
  <c r="B40" i="26" s="1"/>
  <c r="B8" i="26"/>
  <c r="B41" i="26" s="1"/>
  <c r="B9" i="26"/>
  <c r="B10" i="26"/>
  <c r="B43" i="26" s="1"/>
  <c r="B11" i="26"/>
  <c r="B44" i="26" s="1"/>
  <c r="B12" i="26"/>
  <c r="B45" i="26" s="1"/>
  <c r="B13" i="26"/>
  <c r="B46" i="26" s="1"/>
  <c r="B14" i="26"/>
  <c r="B47" i="26" s="1"/>
  <c r="B15" i="26"/>
  <c r="B48" i="26" s="1"/>
  <c r="B16" i="26"/>
  <c r="B49" i="26" s="1"/>
  <c r="B17" i="26"/>
  <c r="B50" i="26" s="1"/>
  <c r="B18" i="26"/>
  <c r="B51" i="26" s="1"/>
  <c r="B19" i="26"/>
  <c r="B20" i="26"/>
  <c r="B53" i="26" s="1"/>
  <c r="B21" i="26"/>
  <c r="B54" i="26" s="1"/>
  <c r="B22" i="26"/>
  <c r="B55" i="26" s="1"/>
  <c r="B23" i="26"/>
  <c r="B56" i="26" s="1"/>
  <c r="B24" i="26"/>
  <c r="B57" i="26" s="1"/>
  <c r="B25" i="26"/>
  <c r="B58" i="26" s="1"/>
  <c r="B26" i="26"/>
  <c r="B59" i="26" s="1"/>
  <c r="B27" i="26"/>
  <c r="B60" i="26" s="1"/>
  <c r="B28" i="26"/>
  <c r="B61" i="26" s="1"/>
  <c r="B29" i="26"/>
  <c r="B62" i="26" s="1"/>
  <c r="AI4" i="26"/>
  <c r="AI5" i="26"/>
  <c r="AI6" i="26"/>
  <c r="AI7" i="26"/>
  <c r="AI8" i="26"/>
  <c r="AI9" i="26"/>
  <c r="AI10" i="26"/>
  <c r="AI11" i="26"/>
  <c r="AI12" i="26"/>
  <c r="AI13" i="26"/>
  <c r="AI14" i="26"/>
  <c r="AI15" i="26"/>
  <c r="AI16" i="26"/>
  <c r="AI17" i="26"/>
  <c r="AI18" i="26"/>
  <c r="AI19" i="26"/>
  <c r="AI20" i="26"/>
  <c r="AI21" i="26"/>
  <c r="AI22" i="26"/>
  <c r="AI23" i="26"/>
  <c r="AI24" i="26"/>
  <c r="AI25" i="26"/>
  <c r="AI26" i="26"/>
  <c r="AI27" i="26"/>
  <c r="AI28" i="26"/>
  <c r="AI29" i="26"/>
  <c r="AG62" i="25"/>
  <c r="AE62" i="25"/>
  <c r="K62" i="25"/>
  <c r="I62" i="25"/>
  <c r="G62" i="25"/>
  <c r="E62" i="25"/>
  <c r="C62" i="25"/>
  <c r="AG61" i="25"/>
  <c r="AE61" i="25"/>
  <c r="K61" i="25"/>
  <c r="I61" i="25"/>
  <c r="G61" i="25"/>
  <c r="E61" i="25"/>
  <c r="C61" i="25"/>
  <c r="B61" i="25"/>
  <c r="AG60" i="25"/>
  <c r="AE60" i="25"/>
  <c r="K60" i="25"/>
  <c r="I60" i="25"/>
  <c r="G60" i="25"/>
  <c r="E60" i="25"/>
  <c r="C60" i="25"/>
  <c r="AG59" i="25"/>
  <c r="AE59" i="25"/>
  <c r="K59" i="25"/>
  <c r="I59" i="25"/>
  <c r="G59" i="25"/>
  <c r="E59" i="25"/>
  <c r="C59" i="25"/>
  <c r="AG58" i="25"/>
  <c r="AE58" i="25"/>
  <c r="K58" i="25"/>
  <c r="I58" i="25"/>
  <c r="G58" i="25"/>
  <c r="E58" i="25"/>
  <c r="C58" i="25"/>
  <c r="AG57" i="25"/>
  <c r="AE57" i="25"/>
  <c r="K57" i="25"/>
  <c r="I57" i="25"/>
  <c r="G57" i="25"/>
  <c r="E57" i="25"/>
  <c r="C57" i="25"/>
  <c r="AG56" i="25"/>
  <c r="AE56" i="25"/>
  <c r="K56" i="25"/>
  <c r="I56" i="25"/>
  <c r="G56" i="25"/>
  <c r="E56" i="25"/>
  <c r="C56" i="25"/>
  <c r="AG55" i="25"/>
  <c r="AE55" i="25"/>
  <c r="K55" i="25"/>
  <c r="I55" i="25"/>
  <c r="G55" i="25"/>
  <c r="E55" i="25"/>
  <c r="C55" i="25"/>
  <c r="AG54" i="25"/>
  <c r="AE54" i="25"/>
  <c r="K54" i="25"/>
  <c r="I54" i="25"/>
  <c r="G54" i="25"/>
  <c r="E54" i="25"/>
  <c r="C54" i="25"/>
  <c r="AG53" i="25"/>
  <c r="AE53" i="25"/>
  <c r="K53" i="25"/>
  <c r="I53" i="25"/>
  <c r="G53" i="25"/>
  <c r="E53" i="25"/>
  <c r="C53" i="25"/>
  <c r="AG52" i="25"/>
  <c r="AE52" i="25"/>
  <c r="K52" i="25"/>
  <c r="I52" i="25"/>
  <c r="G52" i="25"/>
  <c r="E52" i="25"/>
  <c r="C52" i="25"/>
  <c r="AG51" i="25"/>
  <c r="AE51" i="25"/>
  <c r="K51" i="25"/>
  <c r="I51" i="25"/>
  <c r="G51" i="25"/>
  <c r="E51" i="25"/>
  <c r="C51" i="25"/>
  <c r="B51" i="25"/>
  <c r="AG50" i="25"/>
  <c r="AE50" i="25"/>
  <c r="K50" i="25"/>
  <c r="I50" i="25"/>
  <c r="G50" i="25"/>
  <c r="E50" i="25"/>
  <c r="C50" i="25"/>
  <c r="AG49" i="25"/>
  <c r="AE49" i="25"/>
  <c r="K49" i="25"/>
  <c r="I49" i="25"/>
  <c r="G49" i="25"/>
  <c r="E49" i="25"/>
  <c r="C49" i="25"/>
  <c r="AG48" i="25"/>
  <c r="AE48" i="25"/>
  <c r="K48" i="25"/>
  <c r="I48" i="25"/>
  <c r="G48" i="25"/>
  <c r="E48" i="25"/>
  <c r="C48" i="25"/>
  <c r="AG47" i="25"/>
  <c r="AE47" i="25"/>
  <c r="K47" i="25"/>
  <c r="I47" i="25"/>
  <c r="G47" i="25"/>
  <c r="E47" i="25"/>
  <c r="C47" i="25"/>
  <c r="AG46" i="25"/>
  <c r="AE46" i="25"/>
  <c r="K46" i="25"/>
  <c r="I46" i="25"/>
  <c r="G46" i="25"/>
  <c r="E46" i="25"/>
  <c r="C46" i="25"/>
  <c r="AG45" i="25"/>
  <c r="AE45" i="25"/>
  <c r="K45" i="25"/>
  <c r="I45" i="25"/>
  <c r="G45" i="25"/>
  <c r="E45" i="25"/>
  <c r="C45" i="25"/>
  <c r="AG44" i="25"/>
  <c r="AE44" i="25"/>
  <c r="K44" i="25"/>
  <c r="I44" i="25"/>
  <c r="G44" i="25"/>
  <c r="E44" i="25"/>
  <c r="C44" i="25"/>
  <c r="AG43" i="25"/>
  <c r="AE43" i="25"/>
  <c r="K43" i="25"/>
  <c r="I43" i="25"/>
  <c r="G43" i="25"/>
  <c r="E43" i="25"/>
  <c r="C43" i="25"/>
  <c r="AG42" i="25"/>
  <c r="AE42" i="25"/>
  <c r="K42" i="25"/>
  <c r="I42" i="25"/>
  <c r="G42" i="25"/>
  <c r="E42" i="25"/>
  <c r="C42" i="25"/>
  <c r="AG41" i="25"/>
  <c r="AE41" i="25"/>
  <c r="K41" i="25"/>
  <c r="I41" i="25"/>
  <c r="G41" i="25"/>
  <c r="E41" i="25"/>
  <c r="C41" i="25"/>
  <c r="AG40" i="25"/>
  <c r="AE40" i="25"/>
  <c r="K40" i="25"/>
  <c r="I40" i="25"/>
  <c r="G40" i="25"/>
  <c r="E40" i="25"/>
  <c r="C40" i="25"/>
  <c r="AG39" i="25"/>
  <c r="AE39" i="25"/>
  <c r="K39" i="25"/>
  <c r="I39" i="25"/>
  <c r="G39" i="25"/>
  <c r="E39" i="25"/>
  <c r="C39" i="25"/>
  <c r="AG38" i="25"/>
  <c r="AE38" i="25"/>
  <c r="K38" i="25"/>
  <c r="I38" i="25"/>
  <c r="G38" i="25"/>
  <c r="E38" i="25"/>
  <c r="C38" i="25"/>
  <c r="B38" i="25"/>
  <c r="AE37" i="25"/>
  <c r="K37" i="25"/>
  <c r="I37" i="25"/>
  <c r="G37" i="25"/>
  <c r="E37" i="25"/>
  <c r="C37" i="25"/>
  <c r="AI4" i="25"/>
  <c r="AI5" i="25"/>
  <c r="AI6" i="25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B4" i="25"/>
  <c r="B37" i="25" s="1"/>
  <c r="B5" i="25"/>
  <c r="B6" i="25"/>
  <c r="B39" i="25" s="1"/>
  <c r="B7" i="25"/>
  <c r="B40" i="25" s="1"/>
  <c r="B8" i="25"/>
  <c r="B41" i="25" s="1"/>
  <c r="B9" i="25"/>
  <c r="B42" i="25" s="1"/>
  <c r="B10" i="25"/>
  <c r="B43" i="25" s="1"/>
  <c r="B11" i="25"/>
  <c r="B44" i="25" s="1"/>
  <c r="B12" i="25"/>
  <c r="B45" i="25" s="1"/>
  <c r="B13" i="25"/>
  <c r="B46" i="25" s="1"/>
  <c r="B14" i="25"/>
  <c r="B47" i="25" s="1"/>
  <c r="B15" i="25"/>
  <c r="B48" i="25" s="1"/>
  <c r="B16" i="25"/>
  <c r="B49" i="25" s="1"/>
  <c r="B17" i="25"/>
  <c r="B50" i="25" s="1"/>
  <c r="B18" i="25"/>
  <c r="B19" i="25"/>
  <c r="B52" i="25" s="1"/>
  <c r="B20" i="25"/>
  <c r="B53" i="25" s="1"/>
  <c r="B21" i="25"/>
  <c r="B54" i="25" s="1"/>
  <c r="B22" i="25"/>
  <c r="B55" i="25" s="1"/>
  <c r="B23" i="25"/>
  <c r="B56" i="25" s="1"/>
  <c r="B24" i="25"/>
  <c r="B57" i="25" s="1"/>
  <c r="B25" i="25"/>
  <c r="B58" i="25" s="1"/>
  <c r="B26" i="25"/>
  <c r="B59" i="25" s="1"/>
  <c r="B27" i="25"/>
  <c r="B60" i="25" s="1"/>
  <c r="B28" i="25"/>
  <c r="B29" i="25"/>
  <c r="B62" i="25" s="1"/>
  <c r="B45" i="24"/>
  <c r="B43" i="24"/>
  <c r="B37" i="24"/>
  <c r="AI4" i="24"/>
  <c r="AI5" i="24"/>
  <c r="AI6" i="24"/>
  <c r="AI7" i="24"/>
  <c r="AI8" i="24"/>
  <c r="AI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B4" i="24"/>
  <c r="B5" i="24"/>
  <c r="B38" i="24" s="1"/>
  <c r="B6" i="24"/>
  <c r="B39" i="24" s="1"/>
  <c r="B7" i="24"/>
  <c r="B40" i="24" s="1"/>
  <c r="B8" i="24"/>
  <c r="B41" i="24" s="1"/>
  <c r="B9" i="24"/>
  <c r="B42" i="24" s="1"/>
  <c r="B10" i="24"/>
  <c r="B11" i="24"/>
  <c r="B44" i="24" s="1"/>
  <c r="B12" i="24"/>
  <c r="B13" i="24"/>
  <c r="B46" i="24" s="1"/>
  <c r="B14" i="24"/>
  <c r="B47" i="24" s="1"/>
  <c r="B15" i="24"/>
  <c r="B48" i="24" s="1"/>
  <c r="B16" i="24"/>
  <c r="B49" i="24" s="1"/>
  <c r="B17" i="24"/>
  <c r="B50" i="24" s="1"/>
  <c r="B18" i="24"/>
  <c r="B51" i="24" s="1"/>
  <c r="B19" i="24"/>
  <c r="B52" i="24" s="1"/>
  <c r="B20" i="24"/>
  <c r="B53" i="24" s="1"/>
  <c r="B21" i="24"/>
  <c r="B54" i="24" s="1"/>
  <c r="B22" i="24"/>
  <c r="B55" i="24" s="1"/>
  <c r="B23" i="24"/>
  <c r="B56" i="24" s="1"/>
  <c r="B24" i="24"/>
  <c r="B57" i="24" s="1"/>
  <c r="B25" i="24"/>
  <c r="B58" i="24" s="1"/>
  <c r="B26" i="24"/>
  <c r="B59" i="24" s="1"/>
  <c r="B27" i="24"/>
  <c r="B60" i="24" s="1"/>
  <c r="B28" i="24"/>
  <c r="B61" i="24" s="1"/>
  <c r="B29" i="24"/>
  <c r="B62" i="24" s="1"/>
  <c r="B60" i="23"/>
  <c r="B52" i="23"/>
  <c r="AI4" i="23"/>
  <c r="AI5" i="23"/>
  <c r="AI6" i="23"/>
  <c r="AI7" i="23"/>
  <c r="AI8" i="23"/>
  <c r="AI9" i="23"/>
  <c r="AI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5" i="23"/>
  <c r="AI26" i="23"/>
  <c r="AI27" i="23"/>
  <c r="AI28" i="23"/>
  <c r="AI29" i="23"/>
  <c r="B4" i="23"/>
  <c r="B37" i="23" s="1"/>
  <c r="B5" i="23"/>
  <c r="B38" i="23" s="1"/>
  <c r="B6" i="23"/>
  <c r="B39" i="23" s="1"/>
  <c r="B7" i="23"/>
  <c r="B40" i="23" s="1"/>
  <c r="B8" i="23"/>
  <c r="B41" i="23" s="1"/>
  <c r="B9" i="23"/>
  <c r="B42" i="23" s="1"/>
  <c r="B10" i="23"/>
  <c r="B43" i="23" s="1"/>
  <c r="B11" i="23"/>
  <c r="B44" i="23" s="1"/>
  <c r="B12" i="23"/>
  <c r="B45" i="23" s="1"/>
  <c r="B13" i="23"/>
  <c r="B46" i="23" s="1"/>
  <c r="B14" i="23"/>
  <c r="B47" i="23" s="1"/>
  <c r="B15" i="23"/>
  <c r="B48" i="23" s="1"/>
  <c r="B16" i="23"/>
  <c r="B49" i="23" s="1"/>
  <c r="B17" i="23"/>
  <c r="B50" i="23" s="1"/>
  <c r="B18" i="23"/>
  <c r="B51" i="23" s="1"/>
  <c r="B19" i="23"/>
  <c r="B20" i="23"/>
  <c r="B53" i="23" s="1"/>
  <c r="B21" i="23"/>
  <c r="B54" i="23" s="1"/>
  <c r="B22" i="23"/>
  <c r="B55" i="23" s="1"/>
  <c r="B23" i="23"/>
  <c r="B56" i="23" s="1"/>
  <c r="B24" i="23"/>
  <c r="B57" i="23" s="1"/>
  <c r="B25" i="23"/>
  <c r="B58" i="23" s="1"/>
  <c r="B26" i="23"/>
  <c r="B59" i="23" s="1"/>
  <c r="B27" i="23"/>
  <c r="B28" i="23"/>
  <c r="B61" i="23" s="1"/>
  <c r="B29" i="23"/>
  <c r="B62" i="23" s="1"/>
  <c r="B54" i="22"/>
  <c r="AI4" i="22"/>
  <c r="AI5" i="22"/>
  <c r="AI6" i="22"/>
  <c r="AI7" i="22"/>
  <c r="AI8" i="22"/>
  <c r="AI9" i="22"/>
  <c r="AI10" i="22"/>
  <c r="AI11" i="22"/>
  <c r="AI12" i="22"/>
  <c r="AI13" i="22"/>
  <c r="AI14" i="22"/>
  <c r="AI15" i="22"/>
  <c r="AI16" i="22"/>
  <c r="AI17" i="22"/>
  <c r="AI18" i="22"/>
  <c r="AI19" i="22"/>
  <c r="AI20" i="22"/>
  <c r="AI21" i="22"/>
  <c r="AI22" i="22"/>
  <c r="AI23" i="22"/>
  <c r="AI24" i="22"/>
  <c r="AI25" i="22"/>
  <c r="AI26" i="22"/>
  <c r="AI27" i="22"/>
  <c r="AI28" i="22"/>
  <c r="AI29" i="22"/>
  <c r="B4" i="22"/>
  <c r="B37" i="22" s="1"/>
  <c r="B5" i="22"/>
  <c r="B38" i="22" s="1"/>
  <c r="B6" i="22"/>
  <c r="B39" i="22" s="1"/>
  <c r="B7" i="22"/>
  <c r="B40" i="22" s="1"/>
  <c r="B8" i="22"/>
  <c r="B41" i="22" s="1"/>
  <c r="B9" i="22"/>
  <c r="B42" i="22" s="1"/>
  <c r="B10" i="22"/>
  <c r="B43" i="22" s="1"/>
  <c r="B11" i="22"/>
  <c r="B44" i="22" s="1"/>
  <c r="B12" i="22"/>
  <c r="B45" i="22" s="1"/>
  <c r="B13" i="22"/>
  <c r="B46" i="22" s="1"/>
  <c r="B14" i="22"/>
  <c r="B47" i="22" s="1"/>
  <c r="B15" i="22"/>
  <c r="B48" i="22" s="1"/>
  <c r="B16" i="22"/>
  <c r="B49" i="22" s="1"/>
  <c r="B17" i="22"/>
  <c r="B50" i="22" s="1"/>
  <c r="B18" i="22"/>
  <c r="B51" i="22" s="1"/>
  <c r="B19" i="22"/>
  <c r="B52" i="22" s="1"/>
  <c r="B20" i="22"/>
  <c r="B53" i="22" s="1"/>
  <c r="B21" i="22"/>
  <c r="B22" i="22"/>
  <c r="B55" i="22" s="1"/>
  <c r="B23" i="22"/>
  <c r="B56" i="22" s="1"/>
  <c r="B24" i="22"/>
  <c r="B57" i="22" s="1"/>
  <c r="B25" i="22"/>
  <c r="B58" i="22" s="1"/>
  <c r="B26" i="22"/>
  <c r="B59" i="22" s="1"/>
  <c r="B27" i="22"/>
  <c r="B60" i="22" s="1"/>
  <c r="B28" i="22"/>
  <c r="B61" i="22" s="1"/>
  <c r="B29" i="22"/>
  <c r="B62" i="22" s="1"/>
  <c r="AI18" i="21"/>
  <c r="B56" i="21"/>
  <c r="B48" i="21"/>
  <c r="AI4" i="21"/>
  <c r="AI5" i="21"/>
  <c r="AI6" i="21"/>
  <c r="AI7" i="21"/>
  <c r="AI8" i="21"/>
  <c r="AI9" i="21"/>
  <c r="AI10" i="21"/>
  <c r="AI11" i="21"/>
  <c r="AI12" i="21"/>
  <c r="AI13" i="21"/>
  <c r="AI14" i="21"/>
  <c r="AI15" i="21"/>
  <c r="AI16" i="21"/>
  <c r="AI17" i="21"/>
  <c r="AI19" i="21"/>
  <c r="AI20" i="21"/>
  <c r="AI21" i="21"/>
  <c r="AI22" i="21"/>
  <c r="AI23" i="21"/>
  <c r="AI24" i="21"/>
  <c r="AI25" i="21"/>
  <c r="AI26" i="21"/>
  <c r="AI27" i="21"/>
  <c r="AI28" i="21"/>
  <c r="AI29" i="21"/>
  <c r="B4" i="21"/>
  <c r="B37" i="21" s="1"/>
  <c r="B5" i="21"/>
  <c r="B38" i="21" s="1"/>
  <c r="B6" i="21"/>
  <c r="B39" i="21" s="1"/>
  <c r="B7" i="21"/>
  <c r="B40" i="21" s="1"/>
  <c r="B8" i="21"/>
  <c r="B41" i="21" s="1"/>
  <c r="B9" i="21"/>
  <c r="B42" i="21" s="1"/>
  <c r="B10" i="21"/>
  <c r="B43" i="21" s="1"/>
  <c r="B11" i="21"/>
  <c r="B44" i="21" s="1"/>
  <c r="B12" i="21"/>
  <c r="B45" i="21" s="1"/>
  <c r="B13" i="21"/>
  <c r="B46" i="21" s="1"/>
  <c r="B14" i="21"/>
  <c r="B47" i="21" s="1"/>
  <c r="B15" i="21"/>
  <c r="B16" i="21"/>
  <c r="B49" i="21" s="1"/>
  <c r="B17" i="21"/>
  <c r="B50" i="21" s="1"/>
  <c r="B18" i="21"/>
  <c r="B51" i="21" s="1"/>
  <c r="B19" i="21"/>
  <c r="B52" i="21" s="1"/>
  <c r="B20" i="21"/>
  <c r="B53" i="21" s="1"/>
  <c r="B21" i="21"/>
  <c r="B54" i="21" s="1"/>
  <c r="B22" i="21"/>
  <c r="B55" i="21" s="1"/>
  <c r="B23" i="21"/>
  <c r="B24" i="21"/>
  <c r="B57" i="21" s="1"/>
  <c r="B25" i="21"/>
  <c r="B58" i="21" s="1"/>
  <c r="B26" i="21"/>
  <c r="B59" i="21" s="1"/>
  <c r="B27" i="21"/>
  <c r="B60" i="21" s="1"/>
  <c r="B28" i="21"/>
  <c r="B61" i="21" s="1"/>
  <c r="B29" i="21"/>
  <c r="B62" i="21" s="1"/>
  <c r="AI4" i="20"/>
  <c r="AI5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B4" i="20"/>
  <c r="B37" i="20" s="1"/>
  <c r="B5" i="20"/>
  <c r="B38" i="20" s="1"/>
  <c r="B6" i="20"/>
  <c r="B39" i="20" s="1"/>
  <c r="B7" i="20"/>
  <c r="B40" i="20" s="1"/>
  <c r="B8" i="20"/>
  <c r="B41" i="20" s="1"/>
  <c r="B9" i="20"/>
  <c r="B42" i="20" s="1"/>
  <c r="B10" i="20"/>
  <c r="B43" i="20" s="1"/>
  <c r="B11" i="20"/>
  <c r="B44" i="20" s="1"/>
  <c r="B12" i="20"/>
  <c r="B45" i="20" s="1"/>
  <c r="B13" i="20"/>
  <c r="B46" i="20" s="1"/>
  <c r="B14" i="20"/>
  <c r="B47" i="20" s="1"/>
  <c r="B15" i="20"/>
  <c r="B48" i="20" s="1"/>
  <c r="B16" i="20"/>
  <c r="B49" i="20" s="1"/>
  <c r="B17" i="20"/>
  <c r="B50" i="20" s="1"/>
  <c r="B18" i="20"/>
  <c r="B51" i="20" s="1"/>
  <c r="B19" i="20"/>
  <c r="B52" i="20" s="1"/>
  <c r="B20" i="20"/>
  <c r="B53" i="20" s="1"/>
  <c r="B21" i="20"/>
  <c r="B54" i="20" s="1"/>
  <c r="B22" i="20"/>
  <c r="B55" i="20" s="1"/>
  <c r="B23" i="20"/>
  <c r="B56" i="20" s="1"/>
  <c r="B24" i="20"/>
  <c r="B57" i="20" s="1"/>
  <c r="B25" i="20"/>
  <c r="B58" i="20" s="1"/>
  <c r="B26" i="20"/>
  <c r="B59" i="20" s="1"/>
  <c r="B27" i="20"/>
  <c r="B60" i="20" s="1"/>
  <c r="B28" i="20"/>
  <c r="B61" i="20" s="1"/>
  <c r="B29" i="20"/>
  <c r="B62" i="20" s="1"/>
  <c r="B39" i="19"/>
  <c r="AI4" i="19"/>
  <c r="AI5" i="19"/>
  <c r="AI6" i="19"/>
  <c r="AI7" i="19"/>
  <c r="AI8" i="19"/>
  <c r="AI9" i="19"/>
  <c r="AI10" i="19"/>
  <c r="AI11" i="19"/>
  <c r="AI12" i="19"/>
  <c r="AI13" i="19"/>
  <c r="AI14" i="19"/>
  <c r="AI15" i="19"/>
  <c r="AI16" i="19"/>
  <c r="AI17" i="19"/>
  <c r="AI18" i="19"/>
  <c r="AI19" i="19"/>
  <c r="AI20" i="19"/>
  <c r="AI21" i="19"/>
  <c r="AI22" i="19"/>
  <c r="AI23" i="19"/>
  <c r="AI24" i="19"/>
  <c r="AI25" i="19"/>
  <c r="AI26" i="19"/>
  <c r="AI27" i="19"/>
  <c r="AI28" i="19"/>
  <c r="AI29" i="19"/>
  <c r="B37" i="19"/>
  <c r="B5" i="19"/>
  <c r="B38" i="19" s="1"/>
  <c r="B6" i="19"/>
  <c r="B7" i="19"/>
  <c r="B40" i="19" s="1"/>
  <c r="B8" i="19"/>
  <c r="B41" i="19" s="1"/>
  <c r="B9" i="19"/>
  <c r="B42" i="19" s="1"/>
  <c r="B10" i="19"/>
  <c r="B43" i="19" s="1"/>
  <c r="B11" i="19"/>
  <c r="B44" i="19" s="1"/>
  <c r="B12" i="19"/>
  <c r="B45" i="19" s="1"/>
  <c r="B13" i="19"/>
  <c r="B46" i="19" s="1"/>
  <c r="B14" i="19"/>
  <c r="B47" i="19" s="1"/>
  <c r="B15" i="19"/>
  <c r="B48" i="19" s="1"/>
  <c r="B16" i="19"/>
  <c r="B49" i="19" s="1"/>
  <c r="B17" i="19"/>
  <c r="B50" i="19" s="1"/>
  <c r="B18" i="19"/>
  <c r="B51" i="19" s="1"/>
  <c r="B19" i="19"/>
  <c r="B52" i="19" s="1"/>
  <c r="B20" i="19"/>
  <c r="B53" i="19" s="1"/>
  <c r="B21" i="19"/>
  <c r="B54" i="19" s="1"/>
  <c r="B22" i="19"/>
  <c r="B55" i="19" s="1"/>
  <c r="B23" i="19"/>
  <c r="B56" i="19" s="1"/>
  <c r="B24" i="19"/>
  <c r="B57" i="19" s="1"/>
  <c r="B25" i="19"/>
  <c r="B58" i="19" s="1"/>
  <c r="B26" i="19"/>
  <c r="B59" i="19" s="1"/>
  <c r="B27" i="19"/>
  <c r="B60" i="19" s="1"/>
  <c r="B28" i="19"/>
  <c r="B61" i="19" s="1"/>
  <c r="B29" i="19"/>
  <c r="B62" i="19" s="1"/>
  <c r="AI4" i="18"/>
  <c r="AI5" i="18"/>
  <c r="AI6" i="18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B4" i="18"/>
  <c r="B37" i="18" s="1"/>
  <c r="B5" i="18"/>
  <c r="B38" i="18" s="1"/>
  <c r="B6" i="18"/>
  <c r="B39" i="18" s="1"/>
  <c r="B7" i="18"/>
  <c r="B40" i="18" s="1"/>
  <c r="B8" i="18"/>
  <c r="B41" i="18" s="1"/>
  <c r="B9" i="18"/>
  <c r="B42" i="18" s="1"/>
  <c r="B10" i="18"/>
  <c r="B43" i="18" s="1"/>
  <c r="B11" i="18"/>
  <c r="B44" i="18" s="1"/>
  <c r="B12" i="18"/>
  <c r="B45" i="18" s="1"/>
  <c r="B13" i="18"/>
  <c r="B46" i="18" s="1"/>
  <c r="B14" i="18"/>
  <c r="B47" i="18" s="1"/>
  <c r="B15" i="18"/>
  <c r="B48" i="18" s="1"/>
  <c r="B16" i="18"/>
  <c r="B49" i="18" s="1"/>
  <c r="B17" i="18"/>
  <c r="B50" i="18" s="1"/>
  <c r="B18" i="18"/>
  <c r="B51" i="18" s="1"/>
  <c r="B19" i="18"/>
  <c r="B52" i="18" s="1"/>
  <c r="B20" i="18"/>
  <c r="B53" i="18" s="1"/>
  <c r="B21" i="18"/>
  <c r="B54" i="18" s="1"/>
  <c r="B22" i="18"/>
  <c r="B55" i="18" s="1"/>
  <c r="B23" i="18"/>
  <c r="B56" i="18" s="1"/>
  <c r="B24" i="18"/>
  <c r="B57" i="18" s="1"/>
  <c r="B25" i="18"/>
  <c r="B58" i="18" s="1"/>
  <c r="B26" i="18"/>
  <c r="B59" i="18" s="1"/>
  <c r="B27" i="18"/>
  <c r="B60" i="18" s="1"/>
  <c r="B28" i="18"/>
  <c r="B61" i="18" s="1"/>
  <c r="B29" i="18"/>
  <c r="B62" i="18" s="1"/>
  <c r="B4" i="16"/>
  <c r="B37" i="16" s="1"/>
  <c r="B5" i="16"/>
  <c r="B38" i="16" s="1"/>
  <c r="B6" i="16"/>
  <c r="B39" i="16" s="1"/>
  <c r="B7" i="16"/>
  <c r="B40" i="16" s="1"/>
  <c r="B8" i="16"/>
  <c r="B41" i="16" s="1"/>
  <c r="B9" i="16"/>
  <c r="B42" i="16" s="1"/>
  <c r="B10" i="16"/>
  <c r="B43" i="16" s="1"/>
  <c r="B11" i="16"/>
  <c r="B44" i="16" s="1"/>
  <c r="B12" i="16"/>
  <c r="B45" i="16" s="1"/>
  <c r="B13" i="16"/>
  <c r="B46" i="16" s="1"/>
  <c r="B14" i="16"/>
  <c r="B47" i="16" s="1"/>
  <c r="B15" i="16"/>
  <c r="B48" i="16" s="1"/>
  <c r="B16" i="16"/>
  <c r="B49" i="16" s="1"/>
  <c r="B17" i="16"/>
  <c r="B50" i="16" s="1"/>
  <c r="B18" i="16"/>
  <c r="B51" i="16" s="1"/>
  <c r="B19" i="16"/>
  <c r="B52" i="16" s="1"/>
  <c r="B20" i="16"/>
  <c r="B53" i="16" s="1"/>
  <c r="B21" i="16"/>
  <c r="B54" i="16" s="1"/>
  <c r="B22" i="16"/>
  <c r="B55" i="16" s="1"/>
  <c r="B23" i="16"/>
  <c r="B56" i="16" s="1"/>
  <c r="B24" i="16"/>
  <c r="B57" i="16" s="1"/>
  <c r="B25" i="16"/>
  <c r="B58" i="16" s="1"/>
  <c r="B26" i="16"/>
  <c r="B59" i="16" s="1"/>
  <c r="B27" i="16"/>
  <c r="B60" i="16" s="1"/>
  <c r="B28" i="16"/>
  <c r="B61" i="16" s="1"/>
  <c r="B29" i="16"/>
  <c r="B62" i="16" s="1"/>
  <c r="AI29" i="15"/>
  <c r="AI4" i="15"/>
  <c r="AI5" i="15"/>
  <c r="AI6" i="15"/>
  <c r="AI7" i="15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25" i="15"/>
  <c r="AI26" i="15"/>
  <c r="AI27" i="15"/>
  <c r="AI28" i="15"/>
  <c r="B4" i="15"/>
  <c r="B37" i="15" s="1"/>
  <c r="B5" i="15"/>
  <c r="B38" i="15" s="1"/>
  <c r="B6" i="15"/>
  <c r="B39" i="15" s="1"/>
  <c r="B7" i="15"/>
  <c r="B40" i="15" s="1"/>
  <c r="B8" i="15"/>
  <c r="B41" i="15" s="1"/>
  <c r="B9" i="15"/>
  <c r="B42" i="15" s="1"/>
  <c r="B10" i="15"/>
  <c r="B43" i="15" s="1"/>
  <c r="B11" i="15"/>
  <c r="B44" i="15" s="1"/>
  <c r="B12" i="15"/>
  <c r="B45" i="15" s="1"/>
  <c r="B13" i="15"/>
  <c r="B46" i="15" s="1"/>
  <c r="B14" i="15"/>
  <c r="B47" i="15" s="1"/>
  <c r="B15" i="15"/>
  <c r="B48" i="15" s="1"/>
  <c r="B16" i="15"/>
  <c r="B49" i="15" s="1"/>
  <c r="B17" i="15"/>
  <c r="B50" i="15" s="1"/>
  <c r="B18" i="15"/>
  <c r="B51" i="15" s="1"/>
  <c r="B19" i="15"/>
  <c r="B52" i="15" s="1"/>
  <c r="B20" i="15"/>
  <c r="B53" i="15" s="1"/>
  <c r="B21" i="15"/>
  <c r="B54" i="15" s="1"/>
  <c r="B22" i="15"/>
  <c r="B55" i="15" s="1"/>
  <c r="B23" i="15"/>
  <c r="B56" i="15" s="1"/>
  <c r="B24" i="15"/>
  <c r="B57" i="15" s="1"/>
  <c r="B25" i="15"/>
  <c r="B58" i="15" s="1"/>
  <c r="B26" i="15"/>
  <c r="B59" i="15" s="1"/>
  <c r="B27" i="15"/>
  <c r="B60" i="15" s="1"/>
  <c r="B28" i="15"/>
  <c r="B61" i="15" s="1"/>
  <c r="B29" i="15"/>
  <c r="B62" i="15" s="1"/>
  <c r="C44" i="14"/>
  <c r="B62" i="14"/>
  <c r="AG62" i="14"/>
  <c r="AE62" i="14"/>
  <c r="AC62" i="14"/>
  <c r="AA62" i="14"/>
  <c r="Y62" i="14"/>
  <c r="W62" i="14"/>
  <c r="U62" i="14"/>
  <c r="S62" i="14"/>
  <c r="Q62" i="14"/>
  <c r="O62" i="14"/>
  <c r="M62" i="14"/>
  <c r="K62" i="14"/>
  <c r="I62" i="14"/>
  <c r="E62" i="14"/>
  <c r="C62" i="14"/>
  <c r="AG61" i="14"/>
  <c r="AE61" i="14"/>
  <c r="AC61" i="14"/>
  <c r="AA61" i="14"/>
  <c r="Y61" i="14"/>
  <c r="W61" i="14"/>
  <c r="U61" i="14"/>
  <c r="S61" i="14"/>
  <c r="Q61" i="14"/>
  <c r="O61" i="14"/>
  <c r="M61" i="14"/>
  <c r="K61" i="14"/>
  <c r="I61" i="14"/>
  <c r="E61" i="14"/>
  <c r="C61" i="14"/>
  <c r="AG60" i="14"/>
  <c r="AE60" i="14"/>
  <c r="AC60" i="14"/>
  <c r="AA60" i="14"/>
  <c r="Y60" i="14"/>
  <c r="W60" i="14"/>
  <c r="U60" i="14"/>
  <c r="S60" i="14"/>
  <c r="Q60" i="14"/>
  <c r="O60" i="14"/>
  <c r="M60" i="14"/>
  <c r="K60" i="14"/>
  <c r="I60" i="14"/>
  <c r="E60" i="14"/>
  <c r="C60" i="14"/>
  <c r="AG59" i="14"/>
  <c r="AE59" i="14"/>
  <c r="AC59" i="14"/>
  <c r="AA59" i="14"/>
  <c r="Y59" i="14"/>
  <c r="W59" i="14"/>
  <c r="U59" i="14"/>
  <c r="S59" i="14"/>
  <c r="Q59" i="14"/>
  <c r="O59" i="14"/>
  <c r="M59" i="14"/>
  <c r="K59" i="14"/>
  <c r="I59" i="14"/>
  <c r="E59" i="14"/>
  <c r="C59" i="14"/>
  <c r="AG58" i="14"/>
  <c r="AE58" i="14"/>
  <c r="AC58" i="14"/>
  <c r="AA58" i="14"/>
  <c r="Y58" i="14"/>
  <c r="W58" i="14"/>
  <c r="U58" i="14"/>
  <c r="S58" i="14"/>
  <c r="Q58" i="14"/>
  <c r="O58" i="14"/>
  <c r="M58" i="14"/>
  <c r="K58" i="14"/>
  <c r="I58" i="14"/>
  <c r="E58" i="14"/>
  <c r="C58" i="14"/>
  <c r="AG57" i="14"/>
  <c r="AE57" i="14"/>
  <c r="AC57" i="14"/>
  <c r="AA57" i="14"/>
  <c r="Y57" i="14"/>
  <c r="W57" i="14"/>
  <c r="U57" i="14"/>
  <c r="S57" i="14"/>
  <c r="Q57" i="14"/>
  <c r="O57" i="14"/>
  <c r="M57" i="14"/>
  <c r="K57" i="14"/>
  <c r="I57" i="14"/>
  <c r="E57" i="14"/>
  <c r="C57" i="14"/>
  <c r="AG56" i="14"/>
  <c r="AE56" i="14"/>
  <c r="AC56" i="14"/>
  <c r="AA56" i="14"/>
  <c r="Y56" i="14"/>
  <c r="W56" i="14"/>
  <c r="U56" i="14"/>
  <c r="S56" i="14"/>
  <c r="Q56" i="14"/>
  <c r="O56" i="14"/>
  <c r="M56" i="14"/>
  <c r="K56" i="14"/>
  <c r="I56" i="14"/>
  <c r="E56" i="14"/>
  <c r="C56" i="14"/>
  <c r="AG55" i="14"/>
  <c r="AE55" i="14"/>
  <c r="AC55" i="14"/>
  <c r="AA55" i="14"/>
  <c r="Y55" i="14"/>
  <c r="W55" i="14"/>
  <c r="U55" i="14"/>
  <c r="S55" i="14"/>
  <c r="Q55" i="14"/>
  <c r="O55" i="14"/>
  <c r="M55" i="14"/>
  <c r="K55" i="14"/>
  <c r="I55" i="14"/>
  <c r="E55" i="14"/>
  <c r="C55" i="14"/>
  <c r="AG54" i="14"/>
  <c r="AE54" i="14"/>
  <c r="AC54" i="14"/>
  <c r="AA54" i="14"/>
  <c r="Y54" i="14"/>
  <c r="W54" i="14"/>
  <c r="U54" i="14"/>
  <c r="S54" i="14"/>
  <c r="Q54" i="14"/>
  <c r="O54" i="14"/>
  <c r="M54" i="14"/>
  <c r="K54" i="14"/>
  <c r="I54" i="14"/>
  <c r="E54" i="14"/>
  <c r="C54" i="14"/>
  <c r="AG53" i="14"/>
  <c r="AE53" i="14"/>
  <c r="AC53" i="14"/>
  <c r="AA53" i="14"/>
  <c r="Y53" i="14"/>
  <c r="W53" i="14"/>
  <c r="U53" i="14"/>
  <c r="S53" i="14"/>
  <c r="Q53" i="14"/>
  <c r="O53" i="14"/>
  <c r="M53" i="14"/>
  <c r="K53" i="14"/>
  <c r="I53" i="14"/>
  <c r="E53" i="14"/>
  <c r="C53" i="14"/>
  <c r="AG52" i="14"/>
  <c r="AE52" i="14"/>
  <c r="AC52" i="14"/>
  <c r="AA52" i="14"/>
  <c r="Y52" i="14"/>
  <c r="W52" i="14"/>
  <c r="U52" i="14"/>
  <c r="S52" i="14"/>
  <c r="Q52" i="14"/>
  <c r="O52" i="14"/>
  <c r="M52" i="14"/>
  <c r="K52" i="14"/>
  <c r="I52" i="14"/>
  <c r="E52" i="14"/>
  <c r="C52" i="14"/>
  <c r="AG51" i="14"/>
  <c r="AE51" i="14"/>
  <c r="AC51" i="14"/>
  <c r="AA51" i="14"/>
  <c r="Y51" i="14"/>
  <c r="W51" i="14"/>
  <c r="U51" i="14"/>
  <c r="S51" i="14"/>
  <c r="Q51" i="14"/>
  <c r="O51" i="14"/>
  <c r="M51" i="14"/>
  <c r="K51" i="14"/>
  <c r="I51" i="14"/>
  <c r="E51" i="14"/>
  <c r="C51" i="14"/>
  <c r="AG50" i="14"/>
  <c r="AE50" i="14"/>
  <c r="AC50" i="14"/>
  <c r="AA50" i="14"/>
  <c r="Y50" i="14"/>
  <c r="W50" i="14"/>
  <c r="U50" i="14"/>
  <c r="S50" i="14"/>
  <c r="Q50" i="14"/>
  <c r="O50" i="14"/>
  <c r="M50" i="14"/>
  <c r="K50" i="14"/>
  <c r="I50" i="14"/>
  <c r="E50" i="14"/>
  <c r="C50" i="14"/>
  <c r="AG49" i="14"/>
  <c r="AE49" i="14"/>
  <c r="AC49" i="14"/>
  <c r="AA49" i="14"/>
  <c r="Y49" i="14"/>
  <c r="W49" i="14"/>
  <c r="U49" i="14"/>
  <c r="S49" i="14"/>
  <c r="Q49" i="14"/>
  <c r="O49" i="14"/>
  <c r="M49" i="14"/>
  <c r="K49" i="14"/>
  <c r="I49" i="14"/>
  <c r="E49" i="14"/>
  <c r="C49" i="14"/>
  <c r="AG48" i="14"/>
  <c r="AE48" i="14"/>
  <c r="AC48" i="14"/>
  <c r="AA48" i="14"/>
  <c r="Y48" i="14"/>
  <c r="W48" i="14"/>
  <c r="U48" i="14"/>
  <c r="S48" i="14"/>
  <c r="Q48" i="14"/>
  <c r="O48" i="14"/>
  <c r="M48" i="14"/>
  <c r="K48" i="14"/>
  <c r="I48" i="14"/>
  <c r="E48" i="14"/>
  <c r="C48" i="14"/>
  <c r="AG47" i="14"/>
  <c r="AE47" i="14"/>
  <c r="AC47" i="14"/>
  <c r="AA47" i="14"/>
  <c r="Y47" i="14"/>
  <c r="W47" i="14"/>
  <c r="U47" i="14"/>
  <c r="S47" i="14"/>
  <c r="Q47" i="14"/>
  <c r="O47" i="14"/>
  <c r="M47" i="14"/>
  <c r="K47" i="14"/>
  <c r="I47" i="14"/>
  <c r="E47" i="14"/>
  <c r="C47" i="14"/>
  <c r="AG46" i="14"/>
  <c r="AE46" i="14"/>
  <c r="AC46" i="14"/>
  <c r="AA46" i="14"/>
  <c r="Y46" i="14"/>
  <c r="W46" i="14"/>
  <c r="U46" i="14"/>
  <c r="S46" i="14"/>
  <c r="Q46" i="14"/>
  <c r="O46" i="14"/>
  <c r="M46" i="14"/>
  <c r="K46" i="14"/>
  <c r="I46" i="14"/>
  <c r="E46" i="14"/>
  <c r="C46" i="14"/>
  <c r="AG45" i="14"/>
  <c r="AE45" i="14"/>
  <c r="AC45" i="14"/>
  <c r="AA45" i="14"/>
  <c r="Y45" i="14"/>
  <c r="W45" i="14"/>
  <c r="U45" i="14"/>
  <c r="S45" i="14"/>
  <c r="Q45" i="14"/>
  <c r="O45" i="14"/>
  <c r="M45" i="14"/>
  <c r="K45" i="14"/>
  <c r="I45" i="14"/>
  <c r="E45" i="14"/>
  <c r="C45" i="14"/>
  <c r="AG44" i="14"/>
  <c r="AE44" i="14"/>
  <c r="AC44" i="14"/>
  <c r="AA44" i="14"/>
  <c r="Y44" i="14"/>
  <c r="W44" i="14"/>
  <c r="U44" i="14"/>
  <c r="S44" i="14"/>
  <c r="Q44" i="14"/>
  <c r="O44" i="14"/>
  <c r="M44" i="14"/>
  <c r="K44" i="14"/>
  <c r="I44" i="14"/>
  <c r="E44" i="14"/>
  <c r="AG43" i="14"/>
  <c r="AE43" i="14"/>
  <c r="AC43" i="14"/>
  <c r="AA43" i="14"/>
  <c r="Y43" i="14"/>
  <c r="W43" i="14"/>
  <c r="U43" i="14"/>
  <c r="S43" i="14"/>
  <c r="Q43" i="14"/>
  <c r="O43" i="14"/>
  <c r="M43" i="14"/>
  <c r="K43" i="14"/>
  <c r="I43" i="14"/>
  <c r="E43" i="14"/>
  <c r="C43" i="14"/>
  <c r="AG42" i="14"/>
  <c r="AE42" i="14"/>
  <c r="AC42" i="14"/>
  <c r="AA42" i="14"/>
  <c r="Y42" i="14"/>
  <c r="W42" i="14"/>
  <c r="U42" i="14"/>
  <c r="S42" i="14"/>
  <c r="Q42" i="14"/>
  <c r="O42" i="14"/>
  <c r="M42" i="14"/>
  <c r="K42" i="14"/>
  <c r="I42" i="14"/>
  <c r="E42" i="14"/>
  <c r="C42" i="14"/>
  <c r="AG41" i="14"/>
  <c r="AE41" i="14"/>
  <c r="AC41" i="14"/>
  <c r="AA41" i="14"/>
  <c r="Y41" i="14"/>
  <c r="W41" i="14"/>
  <c r="U41" i="14"/>
  <c r="S41" i="14"/>
  <c r="Q41" i="14"/>
  <c r="O41" i="14"/>
  <c r="M41" i="14"/>
  <c r="K41" i="14"/>
  <c r="I41" i="14"/>
  <c r="E41" i="14"/>
  <c r="C41" i="14"/>
  <c r="AG40" i="14"/>
  <c r="AE40" i="14"/>
  <c r="AC40" i="14"/>
  <c r="AA40" i="14"/>
  <c r="Y40" i="14"/>
  <c r="W40" i="14"/>
  <c r="U40" i="14"/>
  <c r="S40" i="14"/>
  <c r="Q40" i="14"/>
  <c r="O40" i="14"/>
  <c r="M40" i="14"/>
  <c r="K40" i="14"/>
  <c r="I40" i="14"/>
  <c r="E40" i="14"/>
  <c r="C40" i="14"/>
  <c r="AG39" i="14"/>
  <c r="AE39" i="14"/>
  <c r="AC39" i="14"/>
  <c r="AA39" i="14"/>
  <c r="Y39" i="14"/>
  <c r="W39" i="14"/>
  <c r="U39" i="14"/>
  <c r="S39" i="14"/>
  <c r="Q39" i="14"/>
  <c r="O39" i="14"/>
  <c r="M39" i="14"/>
  <c r="K39" i="14"/>
  <c r="I39" i="14"/>
  <c r="E39" i="14"/>
  <c r="C39" i="14"/>
  <c r="AG38" i="14"/>
  <c r="AE38" i="14"/>
  <c r="AC38" i="14"/>
  <c r="AA38" i="14"/>
  <c r="Y38" i="14"/>
  <c r="W38" i="14"/>
  <c r="U38" i="14"/>
  <c r="S38" i="14"/>
  <c r="Q38" i="14"/>
  <c r="O38" i="14"/>
  <c r="M38" i="14"/>
  <c r="K38" i="14"/>
  <c r="I38" i="14"/>
  <c r="E38" i="14"/>
  <c r="C38" i="14"/>
  <c r="AG37" i="14"/>
  <c r="AE37" i="14"/>
  <c r="AC37" i="14"/>
  <c r="AA37" i="14"/>
  <c r="Y37" i="14"/>
  <c r="W37" i="14"/>
  <c r="U37" i="14"/>
  <c r="S37" i="14"/>
  <c r="Q37" i="14"/>
  <c r="O37" i="14"/>
  <c r="M37" i="14"/>
  <c r="K37" i="14"/>
  <c r="I37" i="14"/>
  <c r="E37" i="14"/>
  <c r="C37" i="14"/>
  <c r="AI4" i="14"/>
  <c r="AI6" i="14"/>
  <c r="AI7" i="14"/>
  <c r="AI8" i="14"/>
  <c r="AI9" i="14"/>
  <c r="AI10" i="14"/>
  <c r="AI11" i="14"/>
  <c r="AI12" i="14"/>
  <c r="AI13" i="14"/>
  <c r="AI14" i="14"/>
  <c r="AI15" i="14"/>
  <c r="AI16" i="14"/>
  <c r="AI17" i="14"/>
  <c r="AI19" i="14"/>
  <c r="AI20" i="14"/>
  <c r="AI21" i="14"/>
  <c r="AI22" i="14"/>
  <c r="AI23" i="14"/>
  <c r="AI24" i="14"/>
  <c r="AI25" i="14"/>
  <c r="AI26" i="14"/>
  <c r="AI27" i="14"/>
  <c r="AI28" i="14"/>
  <c r="AI29" i="14"/>
  <c r="B4" i="14"/>
  <c r="B37" i="14" s="1"/>
  <c r="B5" i="14"/>
  <c r="B38" i="14" s="1"/>
  <c r="B6" i="14"/>
  <c r="B39" i="14" s="1"/>
  <c r="B7" i="14"/>
  <c r="B40" i="14" s="1"/>
  <c r="B8" i="14"/>
  <c r="B41" i="14" s="1"/>
  <c r="B9" i="14"/>
  <c r="B42" i="14" s="1"/>
  <c r="B10" i="14"/>
  <c r="B43" i="14" s="1"/>
  <c r="B11" i="14"/>
  <c r="B44" i="14" s="1"/>
  <c r="B12" i="14"/>
  <c r="B45" i="14" s="1"/>
  <c r="B13" i="14"/>
  <c r="B46" i="14" s="1"/>
  <c r="B14" i="14"/>
  <c r="B47" i="14" s="1"/>
  <c r="B15" i="14"/>
  <c r="B48" i="14" s="1"/>
  <c r="B16" i="14"/>
  <c r="B49" i="14" s="1"/>
  <c r="B17" i="14"/>
  <c r="B50" i="14" s="1"/>
  <c r="B18" i="14"/>
  <c r="B51" i="14" s="1"/>
  <c r="B19" i="14"/>
  <c r="B52" i="14" s="1"/>
  <c r="B20" i="14"/>
  <c r="B53" i="14" s="1"/>
  <c r="B21" i="14"/>
  <c r="B54" i="14" s="1"/>
  <c r="B22" i="14"/>
  <c r="B55" i="14" s="1"/>
  <c r="B23" i="14"/>
  <c r="B56" i="14" s="1"/>
  <c r="B24" i="14"/>
  <c r="B57" i="14" s="1"/>
  <c r="B25" i="14"/>
  <c r="B58" i="14" s="1"/>
  <c r="B26" i="14"/>
  <c r="B59" i="14" s="1"/>
  <c r="B27" i="14"/>
  <c r="B60" i="14" s="1"/>
  <c r="B28" i="14"/>
  <c r="B61" i="14" s="1"/>
  <c r="B29" i="14"/>
  <c r="Q49" i="13"/>
  <c r="AG62" i="13"/>
  <c r="AE62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AG61" i="13"/>
  <c r="AE61" i="13"/>
  <c r="AC61" i="13"/>
  <c r="AA61" i="13"/>
  <c r="Y61" i="13"/>
  <c r="W61" i="13"/>
  <c r="U61" i="13"/>
  <c r="S61" i="13"/>
  <c r="Q61" i="13"/>
  <c r="O61" i="13"/>
  <c r="M61" i="13"/>
  <c r="K61" i="13"/>
  <c r="I61" i="13"/>
  <c r="G61" i="13"/>
  <c r="E61" i="13"/>
  <c r="C61" i="13"/>
  <c r="AG60" i="13"/>
  <c r="AE60" i="13"/>
  <c r="AC60" i="13"/>
  <c r="AA60" i="13"/>
  <c r="Y60" i="13"/>
  <c r="W60" i="13"/>
  <c r="U60" i="13"/>
  <c r="S60" i="13"/>
  <c r="Q60" i="13"/>
  <c r="O60" i="13"/>
  <c r="M60" i="13"/>
  <c r="K60" i="13"/>
  <c r="I60" i="13"/>
  <c r="G60" i="13"/>
  <c r="E60" i="13"/>
  <c r="C60" i="13"/>
  <c r="AG59" i="13"/>
  <c r="AE59" i="13"/>
  <c r="AC59" i="13"/>
  <c r="AA59" i="13"/>
  <c r="Y59" i="13"/>
  <c r="W59" i="13"/>
  <c r="U59" i="13"/>
  <c r="S59" i="13"/>
  <c r="Q59" i="13"/>
  <c r="O59" i="13"/>
  <c r="M59" i="13"/>
  <c r="K59" i="13"/>
  <c r="I59" i="13"/>
  <c r="G59" i="13"/>
  <c r="E59" i="13"/>
  <c r="C59" i="13"/>
  <c r="AG58" i="13"/>
  <c r="AE58" i="13"/>
  <c r="AC58" i="13"/>
  <c r="AA58" i="13"/>
  <c r="Y58" i="13"/>
  <c r="W58" i="13"/>
  <c r="U58" i="13"/>
  <c r="S58" i="13"/>
  <c r="Q58" i="13"/>
  <c r="O58" i="13"/>
  <c r="M58" i="13"/>
  <c r="K58" i="13"/>
  <c r="I58" i="13"/>
  <c r="G58" i="13"/>
  <c r="E58" i="13"/>
  <c r="C58" i="13"/>
  <c r="AG57" i="13"/>
  <c r="AE57" i="13"/>
  <c r="AC57" i="13"/>
  <c r="AA57" i="13"/>
  <c r="Y57" i="13"/>
  <c r="W57" i="13"/>
  <c r="U57" i="13"/>
  <c r="S57" i="13"/>
  <c r="Q57" i="13"/>
  <c r="O57" i="13"/>
  <c r="M57" i="13"/>
  <c r="K57" i="13"/>
  <c r="I57" i="13"/>
  <c r="G57" i="13"/>
  <c r="E57" i="13"/>
  <c r="C57" i="13"/>
  <c r="AG56" i="13"/>
  <c r="AE56" i="13"/>
  <c r="AC56" i="13"/>
  <c r="AA56" i="13"/>
  <c r="Y56" i="13"/>
  <c r="W56" i="13"/>
  <c r="U56" i="13"/>
  <c r="S56" i="13"/>
  <c r="Q56" i="13"/>
  <c r="O56" i="13"/>
  <c r="M56" i="13"/>
  <c r="K56" i="13"/>
  <c r="I56" i="13"/>
  <c r="G56" i="13"/>
  <c r="E56" i="13"/>
  <c r="C56" i="13"/>
  <c r="AG55" i="13"/>
  <c r="AE55" i="13"/>
  <c r="AC55" i="13"/>
  <c r="AA55" i="13"/>
  <c r="Y55" i="13"/>
  <c r="W55" i="13"/>
  <c r="U55" i="13"/>
  <c r="S55" i="13"/>
  <c r="Q55" i="13"/>
  <c r="O55" i="13"/>
  <c r="M55" i="13"/>
  <c r="K55" i="13"/>
  <c r="I55" i="13"/>
  <c r="G55" i="13"/>
  <c r="E55" i="13"/>
  <c r="C55" i="13"/>
  <c r="AG54" i="13"/>
  <c r="AE54" i="13"/>
  <c r="AC54" i="13"/>
  <c r="AA54" i="13"/>
  <c r="Y54" i="13"/>
  <c r="W54" i="13"/>
  <c r="U54" i="13"/>
  <c r="S54" i="13"/>
  <c r="Q54" i="13"/>
  <c r="O54" i="13"/>
  <c r="M54" i="13"/>
  <c r="K54" i="13"/>
  <c r="I54" i="13"/>
  <c r="G54" i="13"/>
  <c r="E54" i="13"/>
  <c r="C54" i="13"/>
  <c r="AG53" i="13"/>
  <c r="AE53" i="13"/>
  <c r="AC53" i="13"/>
  <c r="AA53" i="13"/>
  <c r="Y53" i="13"/>
  <c r="W53" i="13"/>
  <c r="U53" i="13"/>
  <c r="S53" i="13"/>
  <c r="Q53" i="13"/>
  <c r="O53" i="13"/>
  <c r="M53" i="13"/>
  <c r="K53" i="13"/>
  <c r="I53" i="13"/>
  <c r="G53" i="13"/>
  <c r="E53" i="13"/>
  <c r="C53" i="13"/>
  <c r="AG52" i="13"/>
  <c r="AE52" i="13"/>
  <c r="AC52" i="13"/>
  <c r="AA52" i="13"/>
  <c r="Y52" i="13"/>
  <c r="W52" i="13"/>
  <c r="U52" i="13"/>
  <c r="S52" i="13"/>
  <c r="Q52" i="13"/>
  <c r="O52" i="13"/>
  <c r="M52" i="13"/>
  <c r="K52" i="13"/>
  <c r="I52" i="13"/>
  <c r="G52" i="13"/>
  <c r="E52" i="13"/>
  <c r="C52" i="13"/>
  <c r="AG51" i="13"/>
  <c r="AE51" i="13"/>
  <c r="AC51" i="13"/>
  <c r="AA51" i="13"/>
  <c r="Y51" i="13"/>
  <c r="W51" i="13"/>
  <c r="U51" i="13"/>
  <c r="S51" i="13"/>
  <c r="Q51" i="13"/>
  <c r="O51" i="13"/>
  <c r="M51" i="13"/>
  <c r="K51" i="13"/>
  <c r="I51" i="13"/>
  <c r="G51" i="13"/>
  <c r="E51" i="13"/>
  <c r="C51" i="13"/>
  <c r="AG50" i="13"/>
  <c r="AE50" i="13"/>
  <c r="AC50" i="13"/>
  <c r="AA50" i="13"/>
  <c r="Y50" i="13"/>
  <c r="W50" i="13"/>
  <c r="U50" i="13"/>
  <c r="S50" i="13"/>
  <c r="Q50" i="13"/>
  <c r="O50" i="13"/>
  <c r="M50" i="13"/>
  <c r="K50" i="13"/>
  <c r="I50" i="13"/>
  <c r="G50" i="13"/>
  <c r="E50" i="13"/>
  <c r="C50" i="13"/>
  <c r="AG49" i="13"/>
  <c r="AE49" i="13"/>
  <c r="AC49" i="13"/>
  <c r="AA49" i="13"/>
  <c r="Y49" i="13"/>
  <c r="W49" i="13"/>
  <c r="U49" i="13"/>
  <c r="S49" i="13"/>
  <c r="O49" i="13"/>
  <c r="M49" i="13"/>
  <c r="K49" i="13"/>
  <c r="I49" i="13"/>
  <c r="G49" i="13"/>
  <c r="E49" i="13"/>
  <c r="C49" i="13"/>
  <c r="AG48" i="13"/>
  <c r="AE48" i="13"/>
  <c r="AC48" i="13"/>
  <c r="AA48" i="13"/>
  <c r="Y48" i="13"/>
  <c r="W48" i="13"/>
  <c r="U48" i="13"/>
  <c r="S48" i="13"/>
  <c r="Q48" i="13"/>
  <c r="O48" i="13"/>
  <c r="M48" i="13"/>
  <c r="K48" i="13"/>
  <c r="I48" i="13"/>
  <c r="G48" i="13"/>
  <c r="E48" i="13"/>
  <c r="C48" i="13"/>
  <c r="AG47" i="13"/>
  <c r="AE47" i="13"/>
  <c r="AC47" i="13"/>
  <c r="AA47" i="13"/>
  <c r="Y47" i="13"/>
  <c r="W47" i="13"/>
  <c r="U47" i="13"/>
  <c r="S47" i="13"/>
  <c r="Q47" i="13"/>
  <c r="O47" i="13"/>
  <c r="M47" i="13"/>
  <c r="K47" i="13"/>
  <c r="I47" i="13"/>
  <c r="G47" i="13"/>
  <c r="E47" i="13"/>
  <c r="C47" i="13"/>
  <c r="AG46" i="13"/>
  <c r="AE46" i="13"/>
  <c r="AC46" i="13"/>
  <c r="AA46" i="13"/>
  <c r="Y46" i="13"/>
  <c r="W46" i="13"/>
  <c r="U46" i="13"/>
  <c r="S46" i="13"/>
  <c r="Q46" i="13"/>
  <c r="O46" i="13"/>
  <c r="M46" i="13"/>
  <c r="K46" i="13"/>
  <c r="I46" i="13"/>
  <c r="G46" i="13"/>
  <c r="E46" i="13"/>
  <c r="C46" i="13"/>
  <c r="AG45" i="13"/>
  <c r="AE45" i="13"/>
  <c r="AC45" i="13"/>
  <c r="AA45" i="13"/>
  <c r="Y45" i="13"/>
  <c r="W45" i="13"/>
  <c r="U45" i="13"/>
  <c r="S45" i="13"/>
  <c r="Q45" i="13"/>
  <c r="O45" i="13"/>
  <c r="M45" i="13"/>
  <c r="K45" i="13"/>
  <c r="I45" i="13"/>
  <c r="G45" i="13"/>
  <c r="E45" i="13"/>
  <c r="C45" i="13"/>
  <c r="AG44" i="13"/>
  <c r="AE44" i="13"/>
  <c r="AC44" i="13"/>
  <c r="AA44" i="13"/>
  <c r="Y44" i="13"/>
  <c r="W44" i="13"/>
  <c r="U44" i="13"/>
  <c r="S44" i="13"/>
  <c r="Q44" i="13"/>
  <c r="O44" i="13"/>
  <c r="M44" i="13"/>
  <c r="K44" i="13"/>
  <c r="I44" i="13"/>
  <c r="G44" i="13"/>
  <c r="E44" i="13"/>
  <c r="C44" i="13"/>
  <c r="AG43" i="13"/>
  <c r="AE43" i="13"/>
  <c r="AC43" i="13"/>
  <c r="AA43" i="13"/>
  <c r="Y43" i="13"/>
  <c r="W43" i="13"/>
  <c r="U43" i="13"/>
  <c r="S43" i="13"/>
  <c r="Q43" i="13"/>
  <c r="O43" i="13"/>
  <c r="M43" i="13"/>
  <c r="K43" i="13"/>
  <c r="I43" i="13"/>
  <c r="G43" i="13"/>
  <c r="E43" i="13"/>
  <c r="C43" i="13"/>
  <c r="AG42" i="13"/>
  <c r="AE42" i="13"/>
  <c r="AC42" i="13"/>
  <c r="AA42" i="13"/>
  <c r="Y42" i="13"/>
  <c r="W42" i="13"/>
  <c r="U42" i="13"/>
  <c r="S42" i="13"/>
  <c r="Q42" i="13"/>
  <c r="O42" i="13"/>
  <c r="M42" i="13"/>
  <c r="K42" i="13"/>
  <c r="I42" i="13"/>
  <c r="G42" i="13"/>
  <c r="E42" i="13"/>
  <c r="C42" i="13"/>
  <c r="AG41" i="13"/>
  <c r="AE41" i="13"/>
  <c r="AC41" i="13"/>
  <c r="AA41" i="13"/>
  <c r="Y41" i="13"/>
  <c r="W41" i="13"/>
  <c r="U41" i="13"/>
  <c r="S41" i="13"/>
  <c r="Q41" i="13"/>
  <c r="O41" i="13"/>
  <c r="M41" i="13"/>
  <c r="K41" i="13"/>
  <c r="I41" i="13"/>
  <c r="G41" i="13"/>
  <c r="E41" i="13"/>
  <c r="C41" i="13"/>
  <c r="AG40" i="13"/>
  <c r="AE40" i="13"/>
  <c r="AC40" i="13"/>
  <c r="AA40" i="13"/>
  <c r="Y40" i="13"/>
  <c r="W40" i="13"/>
  <c r="U40" i="13"/>
  <c r="S40" i="13"/>
  <c r="Q40" i="13"/>
  <c r="O40" i="13"/>
  <c r="M40" i="13"/>
  <c r="K40" i="13"/>
  <c r="I40" i="13"/>
  <c r="G40" i="13"/>
  <c r="E40" i="13"/>
  <c r="C40" i="13"/>
  <c r="AG39" i="13"/>
  <c r="AE39" i="13"/>
  <c r="AC39" i="13"/>
  <c r="AA39" i="13"/>
  <c r="Y39" i="13"/>
  <c r="W39" i="13"/>
  <c r="U39" i="13"/>
  <c r="S39" i="13"/>
  <c r="Q39" i="13"/>
  <c r="O39" i="13"/>
  <c r="M39" i="13"/>
  <c r="K39" i="13"/>
  <c r="I39" i="13"/>
  <c r="G39" i="13"/>
  <c r="E39" i="13"/>
  <c r="C39" i="13"/>
  <c r="AG38" i="13"/>
  <c r="AE38" i="13"/>
  <c r="AC38" i="13"/>
  <c r="AA38" i="13"/>
  <c r="Y38" i="13"/>
  <c r="W38" i="13"/>
  <c r="U38" i="13"/>
  <c r="S38" i="13"/>
  <c r="Q38" i="13"/>
  <c r="O38" i="13"/>
  <c r="M38" i="13"/>
  <c r="K38" i="13"/>
  <c r="I38" i="13"/>
  <c r="G38" i="13"/>
  <c r="E38" i="13"/>
  <c r="C38" i="13"/>
  <c r="AG37" i="13"/>
  <c r="AE37" i="13"/>
  <c r="AC37" i="13"/>
  <c r="AA37" i="13"/>
  <c r="Y37" i="13"/>
  <c r="W37" i="13"/>
  <c r="U37" i="13"/>
  <c r="S37" i="13"/>
  <c r="Q37" i="13"/>
  <c r="O37" i="13"/>
  <c r="M37" i="13"/>
  <c r="K37" i="13"/>
  <c r="I37" i="13"/>
  <c r="G37" i="13"/>
  <c r="E37" i="13"/>
  <c r="C37" i="13"/>
  <c r="B37" i="13"/>
  <c r="AI4" i="13"/>
  <c r="AI5" i="13"/>
  <c r="AI6" i="13"/>
  <c r="AI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B4" i="13"/>
  <c r="B5" i="13"/>
  <c r="B38" i="13" s="1"/>
  <c r="B6" i="13"/>
  <c r="B39" i="13" s="1"/>
  <c r="B7" i="13"/>
  <c r="B40" i="13" s="1"/>
  <c r="B8" i="13"/>
  <c r="B41" i="13" s="1"/>
  <c r="B9" i="13"/>
  <c r="B42" i="13" s="1"/>
  <c r="B10" i="13"/>
  <c r="B43" i="13" s="1"/>
  <c r="B11" i="13"/>
  <c r="B44" i="13" s="1"/>
  <c r="B12" i="13"/>
  <c r="B45" i="13" s="1"/>
  <c r="B13" i="13"/>
  <c r="B46" i="13" s="1"/>
  <c r="B14" i="13"/>
  <c r="B47" i="13" s="1"/>
  <c r="B15" i="13"/>
  <c r="B48" i="13" s="1"/>
  <c r="B16" i="13"/>
  <c r="B49" i="13" s="1"/>
  <c r="B17" i="13"/>
  <c r="B50" i="13" s="1"/>
  <c r="B18" i="13"/>
  <c r="B51" i="13" s="1"/>
  <c r="B19" i="13"/>
  <c r="B52" i="13" s="1"/>
  <c r="B20" i="13"/>
  <c r="B53" i="13" s="1"/>
  <c r="B21" i="13"/>
  <c r="B54" i="13" s="1"/>
  <c r="B22" i="13"/>
  <c r="B55" i="13" s="1"/>
  <c r="B23" i="13"/>
  <c r="B56" i="13" s="1"/>
  <c r="B24" i="13"/>
  <c r="B57" i="13" s="1"/>
  <c r="B25" i="13"/>
  <c r="B58" i="13" s="1"/>
  <c r="B26" i="13"/>
  <c r="B59" i="13" s="1"/>
  <c r="B27" i="13"/>
  <c r="B60" i="13" s="1"/>
  <c r="B28" i="13"/>
  <c r="B61" i="13" s="1"/>
  <c r="B29" i="13"/>
  <c r="B62" i="13" s="1"/>
  <c r="O58" i="11"/>
  <c r="O45" i="11"/>
  <c r="C37" i="11"/>
  <c r="C41" i="11"/>
  <c r="AE62" i="11"/>
  <c r="AC62" i="11"/>
  <c r="AA62" i="11"/>
  <c r="Y62" i="11"/>
  <c r="W62" i="11"/>
  <c r="U62" i="11"/>
  <c r="S62" i="11"/>
  <c r="Q62" i="11"/>
  <c r="O62" i="11"/>
  <c r="M62" i="11"/>
  <c r="K62" i="11"/>
  <c r="I62" i="11"/>
  <c r="G62" i="11"/>
  <c r="E62" i="11"/>
  <c r="C62" i="11"/>
  <c r="AE61" i="11"/>
  <c r="AC61" i="11"/>
  <c r="AA61" i="11"/>
  <c r="Y61" i="11"/>
  <c r="W61" i="11"/>
  <c r="U61" i="11"/>
  <c r="S61" i="11"/>
  <c r="Q61" i="11"/>
  <c r="O61" i="11"/>
  <c r="M61" i="11"/>
  <c r="K61" i="11"/>
  <c r="I61" i="11"/>
  <c r="G61" i="11"/>
  <c r="E61" i="11"/>
  <c r="C61" i="11"/>
  <c r="AE60" i="11"/>
  <c r="AC60" i="11"/>
  <c r="AA60" i="11"/>
  <c r="Y60" i="11"/>
  <c r="W60" i="11"/>
  <c r="U60" i="11"/>
  <c r="S60" i="11"/>
  <c r="Q60" i="11"/>
  <c r="O60" i="11"/>
  <c r="M60" i="11"/>
  <c r="K60" i="11"/>
  <c r="I60" i="11"/>
  <c r="G60" i="11"/>
  <c r="E60" i="11"/>
  <c r="C60" i="11"/>
  <c r="AE59" i="11"/>
  <c r="AC59" i="11"/>
  <c r="AA59" i="11"/>
  <c r="Y59" i="11"/>
  <c r="W59" i="11"/>
  <c r="U59" i="11"/>
  <c r="S59" i="11"/>
  <c r="Q59" i="11"/>
  <c r="O59" i="11"/>
  <c r="M59" i="11"/>
  <c r="K59" i="11"/>
  <c r="I59" i="11"/>
  <c r="G59" i="11"/>
  <c r="E59" i="11"/>
  <c r="C59" i="11"/>
  <c r="AE58" i="11"/>
  <c r="AC58" i="11"/>
  <c r="AA58" i="11"/>
  <c r="Y58" i="11"/>
  <c r="W58" i="11"/>
  <c r="U58" i="11"/>
  <c r="S58" i="11"/>
  <c r="Q58" i="11"/>
  <c r="M58" i="11"/>
  <c r="K58" i="11"/>
  <c r="I58" i="11"/>
  <c r="G58" i="11"/>
  <c r="E58" i="11"/>
  <c r="C58" i="11"/>
  <c r="AE57" i="11"/>
  <c r="AC57" i="11"/>
  <c r="AA57" i="11"/>
  <c r="Y57" i="11"/>
  <c r="W57" i="11"/>
  <c r="U57" i="11"/>
  <c r="S57" i="11"/>
  <c r="Q57" i="11"/>
  <c r="O57" i="11"/>
  <c r="M57" i="11"/>
  <c r="K57" i="11"/>
  <c r="I57" i="11"/>
  <c r="G57" i="11"/>
  <c r="E57" i="11"/>
  <c r="C57" i="11"/>
  <c r="AE56" i="11"/>
  <c r="AC56" i="11"/>
  <c r="AA56" i="11"/>
  <c r="Y56" i="11"/>
  <c r="W56" i="11"/>
  <c r="U56" i="11"/>
  <c r="S56" i="11"/>
  <c r="Q56" i="11"/>
  <c r="O56" i="11"/>
  <c r="M56" i="11"/>
  <c r="K56" i="11"/>
  <c r="I56" i="11"/>
  <c r="G56" i="11"/>
  <c r="E56" i="11"/>
  <c r="C56" i="11"/>
  <c r="AE55" i="11"/>
  <c r="AC55" i="11"/>
  <c r="AA55" i="11"/>
  <c r="Y55" i="11"/>
  <c r="W55" i="11"/>
  <c r="U55" i="11"/>
  <c r="S55" i="11"/>
  <c r="Q55" i="11"/>
  <c r="O55" i="11"/>
  <c r="M55" i="11"/>
  <c r="K55" i="11"/>
  <c r="I55" i="11"/>
  <c r="G55" i="11"/>
  <c r="E55" i="11"/>
  <c r="C55" i="11"/>
  <c r="AE54" i="11"/>
  <c r="AC54" i="11"/>
  <c r="AA54" i="11"/>
  <c r="Y54" i="11"/>
  <c r="W54" i="11"/>
  <c r="U54" i="11"/>
  <c r="S54" i="11"/>
  <c r="Q54" i="11"/>
  <c r="O54" i="11"/>
  <c r="M54" i="11"/>
  <c r="K54" i="11"/>
  <c r="I54" i="11"/>
  <c r="G54" i="11"/>
  <c r="E54" i="11"/>
  <c r="C54" i="11"/>
  <c r="AE53" i="11"/>
  <c r="AC53" i="11"/>
  <c r="AA53" i="11"/>
  <c r="Y53" i="11"/>
  <c r="W53" i="11"/>
  <c r="U53" i="11"/>
  <c r="S53" i="11"/>
  <c r="Q53" i="11"/>
  <c r="O53" i="11"/>
  <c r="M53" i="11"/>
  <c r="K53" i="11"/>
  <c r="I53" i="11"/>
  <c r="G53" i="11"/>
  <c r="E53" i="11"/>
  <c r="C53" i="11"/>
  <c r="AE52" i="11"/>
  <c r="AC52" i="11"/>
  <c r="AA52" i="11"/>
  <c r="Y52" i="11"/>
  <c r="W52" i="11"/>
  <c r="U52" i="11"/>
  <c r="S52" i="11"/>
  <c r="Q52" i="11"/>
  <c r="O52" i="11"/>
  <c r="M52" i="11"/>
  <c r="K52" i="11"/>
  <c r="I52" i="11"/>
  <c r="G52" i="11"/>
  <c r="E52" i="11"/>
  <c r="C52" i="11"/>
  <c r="AE51" i="11"/>
  <c r="AC51" i="11"/>
  <c r="AA51" i="11"/>
  <c r="Y51" i="11"/>
  <c r="W51" i="11"/>
  <c r="U51" i="11"/>
  <c r="S51" i="11"/>
  <c r="Q51" i="11"/>
  <c r="O51" i="11"/>
  <c r="M51" i="11"/>
  <c r="K51" i="11"/>
  <c r="I51" i="11"/>
  <c r="G51" i="11"/>
  <c r="E51" i="11"/>
  <c r="C51" i="11"/>
  <c r="AE50" i="11"/>
  <c r="AC50" i="11"/>
  <c r="AA50" i="11"/>
  <c r="Y50" i="11"/>
  <c r="W50" i="11"/>
  <c r="U50" i="11"/>
  <c r="S50" i="11"/>
  <c r="Q50" i="11"/>
  <c r="O50" i="11"/>
  <c r="M50" i="11"/>
  <c r="K50" i="11"/>
  <c r="I50" i="11"/>
  <c r="G50" i="11"/>
  <c r="E50" i="11"/>
  <c r="C50" i="11"/>
  <c r="AE49" i="11"/>
  <c r="AC49" i="11"/>
  <c r="AA49" i="11"/>
  <c r="Y49" i="11"/>
  <c r="W49" i="11"/>
  <c r="U49" i="11"/>
  <c r="S49" i="11"/>
  <c r="Q49" i="11"/>
  <c r="O49" i="11"/>
  <c r="M49" i="11"/>
  <c r="K49" i="11"/>
  <c r="I49" i="11"/>
  <c r="G49" i="11"/>
  <c r="E49" i="11"/>
  <c r="C49" i="11"/>
  <c r="AE48" i="11"/>
  <c r="AC48" i="11"/>
  <c r="AA48" i="11"/>
  <c r="Y48" i="11"/>
  <c r="W48" i="11"/>
  <c r="U48" i="11"/>
  <c r="S48" i="11"/>
  <c r="Q48" i="11"/>
  <c r="O48" i="11"/>
  <c r="M48" i="11"/>
  <c r="K48" i="11"/>
  <c r="I48" i="11"/>
  <c r="G48" i="11"/>
  <c r="E48" i="11"/>
  <c r="C48" i="11"/>
  <c r="AE47" i="11"/>
  <c r="AC47" i="11"/>
  <c r="AA47" i="11"/>
  <c r="Y47" i="11"/>
  <c r="W47" i="11"/>
  <c r="U47" i="11"/>
  <c r="S47" i="11"/>
  <c r="Q47" i="11"/>
  <c r="O47" i="11"/>
  <c r="M47" i="11"/>
  <c r="K47" i="11"/>
  <c r="I47" i="11"/>
  <c r="G47" i="11"/>
  <c r="E47" i="11"/>
  <c r="C47" i="11"/>
  <c r="AE46" i="11"/>
  <c r="AC46" i="11"/>
  <c r="AA46" i="11"/>
  <c r="Y46" i="11"/>
  <c r="W46" i="11"/>
  <c r="U46" i="11"/>
  <c r="S46" i="11"/>
  <c r="Q46" i="11"/>
  <c r="O46" i="11"/>
  <c r="M46" i="11"/>
  <c r="K46" i="11"/>
  <c r="I46" i="11"/>
  <c r="G46" i="11"/>
  <c r="E46" i="11"/>
  <c r="C46" i="11"/>
  <c r="AE45" i="11"/>
  <c r="AC45" i="11"/>
  <c r="AA45" i="11"/>
  <c r="Y45" i="11"/>
  <c r="W45" i="11"/>
  <c r="U45" i="11"/>
  <c r="S45" i="11"/>
  <c r="Q45" i="11"/>
  <c r="M45" i="11"/>
  <c r="K45" i="11"/>
  <c r="I45" i="11"/>
  <c r="G45" i="11"/>
  <c r="E45" i="11"/>
  <c r="C45" i="11"/>
  <c r="AE44" i="11"/>
  <c r="AC44" i="11"/>
  <c r="AA44" i="11"/>
  <c r="Y44" i="11"/>
  <c r="W44" i="11"/>
  <c r="U44" i="11"/>
  <c r="S44" i="11"/>
  <c r="Q44" i="11"/>
  <c r="O44" i="11"/>
  <c r="M44" i="11"/>
  <c r="K44" i="11"/>
  <c r="I44" i="11"/>
  <c r="G44" i="11"/>
  <c r="E44" i="11"/>
  <c r="C44" i="11"/>
  <c r="AE43" i="11"/>
  <c r="AC43" i="11"/>
  <c r="AA43" i="11"/>
  <c r="Y43" i="11"/>
  <c r="W43" i="11"/>
  <c r="U43" i="11"/>
  <c r="S43" i="11"/>
  <c r="Q43" i="11"/>
  <c r="O43" i="11"/>
  <c r="M43" i="11"/>
  <c r="K43" i="11"/>
  <c r="I43" i="11"/>
  <c r="G43" i="11"/>
  <c r="E43" i="11"/>
  <c r="C43" i="11"/>
  <c r="AE42" i="11"/>
  <c r="AC42" i="11"/>
  <c r="AA42" i="11"/>
  <c r="Y42" i="11"/>
  <c r="W42" i="11"/>
  <c r="U42" i="11"/>
  <c r="S42" i="11"/>
  <c r="Q42" i="11"/>
  <c r="O42" i="11"/>
  <c r="M42" i="11"/>
  <c r="K42" i="11"/>
  <c r="I42" i="11"/>
  <c r="G42" i="11"/>
  <c r="E42" i="11"/>
  <c r="C42" i="11"/>
  <c r="AE41" i="11"/>
  <c r="AC41" i="11"/>
  <c r="AA41" i="11"/>
  <c r="Y41" i="11"/>
  <c r="W41" i="11"/>
  <c r="U41" i="11"/>
  <c r="S41" i="11"/>
  <c r="Q41" i="11"/>
  <c r="O41" i="11"/>
  <c r="M41" i="11"/>
  <c r="K41" i="11"/>
  <c r="I41" i="11"/>
  <c r="G41" i="11"/>
  <c r="E41" i="11"/>
  <c r="AE40" i="11"/>
  <c r="AC40" i="11"/>
  <c r="AA40" i="11"/>
  <c r="Y40" i="11"/>
  <c r="W40" i="11"/>
  <c r="U40" i="11"/>
  <c r="S40" i="11"/>
  <c r="Q40" i="11"/>
  <c r="O40" i="11"/>
  <c r="M40" i="11"/>
  <c r="K40" i="11"/>
  <c r="I40" i="11"/>
  <c r="G40" i="11"/>
  <c r="E40" i="11"/>
  <c r="C40" i="11"/>
  <c r="AE39" i="11"/>
  <c r="AC39" i="11"/>
  <c r="AA39" i="11"/>
  <c r="Y39" i="11"/>
  <c r="W39" i="11"/>
  <c r="U39" i="11"/>
  <c r="S39" i="11"/>
  <c r="Q39" i="11"/>
  <c r="O39" i="11"/>
  <c r="M39" i="11"/>
  <c r="K39" i="11"/>
  <c r="I39" i="11"/>
  <c r="G39" i="11"/>
  <c r="E39" i="11"/>
  <c r="C39" i="11"/>
  <c r="AE38" i="11"/>
  <c r="AC38" i="11"/>
  <c r="AA38" i="11"/>
  <c r="Y38" i="11"/>
  <c r="W38" i="11"/>
  <c r="U38" i="11"/>
  <c r="S38" i="11"/>
  <c r="Q38" i="11"/>
  <c r="O38" i="11"/>
  <c r="M38" i="11"/>
  <c r="K38" i="11"/>
  <c r="I38" i="11"/>
  <c r="G38" i="11"/>
  <c r="E38" i="11"/>
  <c r="C38" i="11"/>
  <c r="AE37" i="11"/>
  <c r="AC37" i="11"/>
  <c r="AA37" i="11"/>
  <c r="Y37" i="11"/>
  <c r="W37" i="11"/>
  <c r="U37" i="11"/>
  <c r="S37" i="11"/>
  <c r="Q37" i="11"/>
  <c r="O37" i="11"/>
  <c r="M37" i="11"/>
  <c r="K37" i="11"/>
  <c r="I37" i="11"/>
  <c r="G37" i="11"/>
  <c r="E37" i="11"/>
  <c r="AI27" i="11"/>
  <c r="AI4" i="11"/>
  <c r="AI5" i="11"/>
  <c r="AI6" i="11"/>
  <c r="AI7" i="11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8" i="11"/>
  <c r="AI29" i="11"/>
  <c r="B4" i="11"/>
  <c r="B37" i="11" s="1"/>
  <c r="B5" i="11"/>
  <c r="B38" i="11" s="1"/>
  <c r="B6" i="11"/>
  <c r="B39" i="11" s="1"/>
  <c r="B7" i="11"/>
  <c r="B40" i="11" s="1"/>
  <c r="B8" i="11"/>
  <c r="B41" i="11" s="1"/>
  <c r="B9" i="11"/>
  <c r="B42" i="11" s="1"/>
  <c r="B10" i="11"/>
  <c r="B43" i="11" s="1"/>
  <c r="B11" i="11"/>
  <c r="B44" i="11" s="1"/>
  <c r="B12" i="11"/>
  <c r="B45" i="11" s="1"/>
  <c r="B13" i="11"/>
  <c r="B46" i="11" s="1"/>
  <c r="B14" i="11"/>
  <c r="B47" i="11" s="1"/>
  <c r="B15" i="11"/>
  <c r="B48" i="11" s="1"/>
  <c r="B16" i="11"/>
  <c r="B49" i="11" s="1"/>
  <c r="B17" i="11"/>
  <c r="B50" i="11" s="1"/>
  <c r="B18" i="11"/>
  <c r="B51" i="11" s="1"/>
  <c r="B19" i="11"/>
  <c r="B52" i="11" s="1"/>
  <c r="B20" i="11"/>
  <c r="B53" i="11" s="1"/>
  <c r="B21" i="11"/>
  <c r="B54" i="11" s="1"/>
  <c r="B22" i="11"/>
  <c r="B55" i="11" s="1"/>
  <c r="B23" i="11"/>
  <c r="B56" i="11" s="1"/>
  <c r="B24" i="11"/>
  <c r="B57" i="11" s="1"/>
  <c r="B25" i="11"/>
  <c r="B58" i="11" s="1"/>
  <c r="B26" i="11"/>
  <c r="B59" i="11" s="1"/>
  <c r="B27" i="11"/>
  <c r="B60" i="11" s="1"/>
  <c r="B28" i="11"/>
  <c r="B61" i="11" s="1"/>
  <c r="B29" i="11"/>
  <c r="B62" i="11" s="1"/>
  <c r="K58" i="1"/>
  <c r="C37" i="1"/>
  <c r="E37" i="1"/>
  <c r="G37" i="1"/>
  <c r="I37" i="1"/>
  <c r="K37" i="1"/>
  <c r="M37" i="1"/>
  <c r="O37" i="1"/>
  <c r="Q37" i="1"/>
  <c r="S37" i="1"/>
  <c r="U37" i="1"/>
  <c r="Y37" i="1"/>
  <c r="AA37" i="1"/>
  <c r="AC37" i="1"/>
  <c r="AE37" i="1"/>
  <c r="AG37" i="1"/>
  <c r="C38" i="1"/>
  <c r="E38" i="1"/>
  <c r="G38" i="1"/>
  <c r="I38" i="1"/>
  <c r="K38" i="1"/>
  <c r="M38" i="1"/>
  <c r="O38" i="1"/>
  <c r="Q38" i="1"/>
  <c r="S38" i="1"/>
  <c r="U38" i="1"/>
  <c r="W38" i="1"/>
  <c r="Y38" i="1"/>
  <c r="AA38" i="1"/>
  <c r="AC38" i="1"/>
  <c r="AE38" i="1"/>
  <c r="AG38" i="1"/>
  <c r="C39" i="1"/>
  <c r="E39" i="1"/>
  <c r="G39" i="1"/>
  <c r="I39" i="1"/>
  <c r="K39" i="1"/>
  <c r="M39" i="1"/>
  <c r="O39" i="1"/>
  <c r="Q39" i="1"/>
  <c r="S39" i="1"/>
  <c r="U39" i="1"/>
  <c r="W39" i="1"/>
  <c r="Y39" i="1"/>
  <c r="AA39" i="1"/>
  <c r="AC39" i="1"/>
  <c r="AE39" i="1"/>
  <c r="AG39" i="1"/>
  <c r="C40" i="1"/>
  <c r="E40" i="1"/>
  <c r="G40" i="1"/>
  <c r="I40" i="1"/>
  <c r="K40" i="1"/>
  <c r="M40" i="1"/>
  <c r="O40" i="1"/>
  <c r="Q40" i="1"/>
  <c r="S40" i="1"/>
  <c r="U40" i="1"/>
  <c r="W40" i="1"/>
  <c r="Y40" i="1"/>
  <c r="AA40" i="1"/>
  <c r="AC40" i="1"/>
  <c r="AE40" i="1"/>
  <c r="AG40" i="1"/>
  <c r="C41" i="1"/>
  <c r="E41" i="1"/>
  <c r="G41" i="1"/>
  <c r="I41" i="1"/>
  <c r="K41" i="1"/>
  <c r="M41" i="1"/>
  <c r="O41" i="1"/>
  <c r="Q41" i="1"/>
  <c r="S41" i="1"/>
  <c r="U41" i="1"/>
  <c r="W41" i="1"/>
  <c r="Y41" i="1"/>
  <c r="AA41" i="1"/>
  <c r="AC41" i="1"/>
  <c r="AE41" i="1"/>
  <c r="AG41" i="1"/>
  <c r="C42" i="1"/>
  <c r="E42" i="1"/>
  <c r="G42" i="1"/>
  <c r="I42" i="1"/>
  <c r="K42" i="1"/>
  <c r="M42" i="1"/>
  <c r="O42" i="1"/>
  <c r="Q42" i="1"/>
  <c r="S42" i="1"/>
  <c r="U42" i="1"/>
  <c r="W42" i="1"/>
  <c r="Y42" i="1"/>
  <c r="AA42" i="1"/>
  <c r="AC42" i="1"/>
  <c r="AE42" i="1"/>
  <c r="AG42" i="1"/>
  <c r="C43" i="1"/>
  <c r="E43" i="1"/>
  <c r="G43" i="1"/>
  <c r="I43" i="1"/>
  <c r="K43" i="1"/>
  <c r="M43" i="1"/>
  <c r="O43" i="1"/>
  <c r="Q43" i="1"/>
  <c r="S43" i="1"/>
  <c r="U43" i="1"/>
  <c r="W43" i="1"/>
  <c r="Y43" i="1"/>
  <c r="AA43" i="1"/>
  <c r="AC43" i="1"/>
  <c r="AE43" i="1"/>
  <c r="AG43" i="1"/>
  <c r="C44" i="1"/>
  <c r="E44" i="1"/>
  <c r="G44" i="1"/>
  <c r="I44" i="1"/>
  <c r="K44" i="1"/>
  <c r="M44" i="1"/>
  <c r="O44" i="1"/>
  <c r="Q44" i="1"/>
  <c r="S44" i="1"/>
  <c r="U44" i="1"/>
  <c r="W44" i="1"/>
  <c r="Y44" i="1"/>
  <c r="AA44" i="1"/>
  <c r="AC44" i="1"/>
  <c r="AE44" i="1"/>
  <c r="AG44" i="1"/>
  <c r="C45" i="1"/>
  <c r="E45" i="1"/>
  <c r="G45" i="1"/>
  <c r="I45" i="1"/>
  <c r="K45" i="1"/>
  <c r="M45" i="1"/>
  <c r="O45" i="1"/>
  <c r="Q45" i="1"/>
  <c r="S45" i="1"/>
  <c r="U45" i="1"/>
  <c r="W45" i="1"/>
  <c r="Y45" i="1"/>
  <c r="AA45" i="1"/>
  <c r="AC45" i="1"/>
  <c r="AE45" i="1"/>
  <c r="AG45" i="1"/>
  <c r="C46" i="1"/>
  <c r="E46" i="1"/>
  <c r="G46" i="1"/>
  <c r="I46" i="1"/>
  <c r="K46" i="1"/>
  <c r="M46" i="1"/>
  <c r="O46" i="1"/>
  <c r="Q46" i="1"/>
  <c r="S46" i="1"/>
  <c r="U46" i="1"/>
  <c r="W46" i="1"/>
  <c r="Y46" i="1"/>
  <c r="AA46" i="1"/>
  <c r="AC46" i="1"/>
  <c r="AE46" i="1"/>
  <c r="AG46" i="1"/>
  <c r="C47" i="1"/>
  <c r="E47" i="1"/>
  <c r="G47" i="1"/>
  <c r="I47" i="1"/>
  <c r="K47" i="1"/>
  <c r="M47" i="1"/>
  <c r="O47" i="1"/>
  <c r="Q47" i="1"/>
  <c r="S47" i="1"/>
  <c r="U47" i="1"/>
  <c r="W47" i="1"/>
  <c r="Y47" i="1"/>
  <c r="AA47" i="1"/>
  <c r="AC47" i="1"/>
  <c r="AE47" i="1"/>
  <c r="AG47" i="1"/>
  <c r="C48" i="1"/>
  <c r="E48" i="1"/>
  <c r="G48" i="1"/>
  <c r="I48" i="1"/>
  <c r="K48" i="1"/>
  <c r="M48" i="1"/>
  <c r="O48" i="1"/>
  <c r="Q48" i="1"/>
  <c r="S48" i="1"/>
  <c r="U48" i="1"/>
  <c r="W48" i="1"/>
  <c r="Y48" i="1"/>
  <c r="AA48" i="1"/>
  <c r="AC48" i="1"/>
  <c r="AE48" i="1"/>
  <c r="AG48" i="1"/>
  <c r="C49" i="1"/>
  <c r="E49" i="1"/>
  <c r="G49" i="1"/>
  <c r="I49" i="1"/>
  <c r="K49" i="1"/>
  <c r="M49" i="1"/>
  <c r="O49" i="1"/>
  <c r="Q49" i="1"/>
  <c r="S49" i="1"/>
  <c r="U49" i="1"/>
  <c r="W49" i="1"/>
  <c r="Y49" i="1"/>
  <c r="AA49" i="1"/>
  <c r="AC49" i="1"/>
  <c r="AE49" i="1"/>
  <c r="AG49" i="1"/>
  <c r="C50" i="1"/>
  <c r="E50" i="1"/>
  <c r="G50" i="1"/>
  <c r="I50" i="1"/>
  <c r="K50" i="1"/>
  <c r="M50" i="1"/>
  <c r="O50" i="1"/>
  <c r="Q50" i="1"/>
  <c r="S50" i="1"/>
  <c r="U50" i="1"/>
  <c r="W50" i="1"/>
  <c r="Y50" i="1"/>
  <c r="AA50" i="1"/>
  <c r="AC50" i="1"/>
  <c r="AE50" i="1"/>
  <c r="AG50" i="1"/>
  <c r="C51" i="1"/>
  <c r="E51" i="1"/>
  <c r="G51" i="1"/>
  <c r="I51" i="1"/>
  <c r="K51" i="1"/>
  <c r="M51" i="1"/>
  <c r="O51" i="1"/>
  <c r="Q51" i="1"/>
  <c r="S51" i="1"/>
  <c r="U51" i="1"/>
  <c r="W51" i="1"/>
  <c r="Y51" i="1"/>
  <c r="AA51" i="1"/>
  <c r="AC51" i="1"/>
  <c r="AE51" i="1"/>
  <c r="AG51" i="1"/>
  <c r="C52" i="1"/>
  <c r="E52" i="1"/>
  <c r="G52" i="1"/>
  <c r="I52" i="1"/>
  <c r="K52" i="1"/>
  <c r="M52" i="1"/>
  <c r="O52" i="1"/>
  <c r="Q52" i="1"/>
  <c r="S52" i="1"/>
  <c r="U52" i="1"/>
  <c r="W52" i="1"/>
  <c r="Y52" i="1"/>
  <c r="AA52" i="1"/>
  <c r="AC52" i="1"/>
  <c r="AE52" i="1"/>
  <c r="AG52" i="1"/>
  <c r="C53" i="1"/>
  <c r="E53" i="1"/>
  <c r="G53" i="1"/>
  <c r="I53" i="1"/>
  <c r="K53" i="1"/>
  <c r="M53" i="1"/>
  <c r="O53" i="1"/>
  <c r="Q53" i="1"/>
  <c r="S53" i="1"/>
  <c r="U53" i="1"/>
  <c r="W53" i="1"/>
  <c r="Y53" i="1"/>
  <c r="AA53" i="1"/>
  <c r="AC53" i="1"/>
  <c r="AE53" i="1"/>
  <c r="AG53" i="1"/>
  <c r="C54" i="1"/>
  <c r="E54" i="1"/>
  <c r="G54" i="1"/>
  <c r="I54" i="1"/>
  <c r="K54" i="1"/>
  <c r="M54" i="1"/>
  <c r="O54" i="1"/>
  <c r="Q54" i="1"/>
  <c r="S54" i="1"/>
  <c r="U54" i="1"/>
  <c r="W54" i="1"/>
  <c r="Y54" i="1"/>
  <c r="AA54" i="1"/>
  <c r="AC54" i="1"/>
  <c r="AE54" i="1"/>
  <c r="AG54" i="1"/>
  <c r="C55" i="1"/>
  <c r="E55" i="1"/>
  <c r="G55" i="1"/>
  <c r="I55" i="1"/>
  <c r="K55" i="1"/>
  <c r="M55" i="1"/>
  <c r="O55" i="1"/>
  <c r="Q55" i="1"/>
  <c r="S55" i="1"/>
  <c r="U55" i="1"/>
  <c r="W55" i="1"/>
  <c r="Y55" i="1"/>
  <c r="AA55" i="1"/>
  <c r="AC55" i="1"/>
  <c r="AE55" i="1"/>
  <c r="AG55" i="1"/>
  <c r="C56" i="1"/>
  <c r="E56" i="1"/>
  <c r="G56" i="1"/>
  <c r="I56" i="1"/>
  <c r="K56" i="1"/>
  <c r="M56" i="1"/>
  <c r="O56" i="1"/>
  <c r="Q56" i="1"/>
  <c r="S56" i="1"/>
  <c r="U56" i="1"/>
  <c r="W56" i="1"/>
  <c r="Y56" i="1"/>
  <c r="AA56" i="1"/>
  <c r="AC56" i="1"/>
  <c r="AE56" i="1"/>
  <c r="AG56" i="1"/>
  <c r="C57" i="1"/>
  <c r="E57" i="1"/>
  <c r="G57" i="1"/>
  <c r="I57" i="1"/>
  <c r="K57" i="1"/>
  <c r="M57" i="1"/>
  <c r="O57" i="1"/>
  <c r="Q57" i="1"/>
  <c r="S57" i="1"/>
  <c r="U57" i="1"/>
  <c r="W57" i="1"/>
  <c r="Y57" i="1"/>
  <c r="AA57" i="1"/>
  <c r="AC57" i="1"/>
  <c r="AE57" i="1"/>
  <c r="AG57" i="1"/>
  <c r="C58" i="1"/>
  <c r="E58" i="1"/>
  <c r="G58" i="1"/>
  <c r="I58" i="1"/>
  <c r="M58" i="1"/>
  <c r="O58" i="1"/>
  <c r="Q58" i="1"/>
  <c r="S58" i="1"/>
  <c r="U58" i="1"/>
  <c r="W58" i="1"/>
  <c r="Y58" i="1"/>
  <c r="AA58" i="1"/>
  <c r="AC58" i="1"/>
  <c r="AE58" i="1"/>
  <c r="AG58" i="1"/>
  <c r="C59" i="1"/>
  <c r="E59" i="1"/>
  <c r="G59" i="1"/>
  <c r="I59" i="1"/>
  <c r="K59" i="1"/>
  <c r="M59" i="1"/>
  <c r="O59" i="1"/>
  <c r="Q59" i="1"/>
  <c r="S59" i="1"/>
  <c r="U59" i="1"/>
  <c r="W59" i="1"/>
  <c r="Y59" i="1"/>
  <c r="AA59" i="1"/>
  <c r="AC59" i="1"/>
  <c r="AE59" i="1"/>
  <c r="AG59" i="1"/>
  <c r="C60" i="1"/>
  <c r="E60" i="1"/>
  <c r="G60" i="1"/>
  <c r="I60" i="1"/>
  <c r="K60" i="1"/>
  <c r="M60" i="1"/>
  <c r="O60" i="1"/>
  <c r="Q60" i="1"/>
  <c r="S60" i="1"/>
  <c r="U60" i="1"/>
  <c r="W60" i="1"/>
  <c r="Y60" i="1"/>
  <c r="AA60" i="1"/>
  <c r="AC60" i="1"/>
  <c r="AE60" i="1"/>
  <c r="AG60" i="1"/>
  <c r="C61" i="1"/>
  <c r="E61" i="1"/>
  <c r="G61" i="1"/>
  <c r="I61" i="1"/>
  <c r="K61" i="1"/>
  <c r="M61" i="1"/>
  <c r="O61" i="1"/>
  <c r="Q61" i="1"/>
  <c r="S61" i="1"/>
  <c r="U61" i="1"/>
  <c r="W61" i="1"/>
  <c r="Y61" i="1"/>
  <c r="AA61" i="1"/>
  <c r="AC61" i="1"/>
  <c r="AE61" i="1"/>
  <c r="AG61" i="1"/>
  <c r="C62" i="1"/>
  <c r="E62" i="1"/>
  <c r="G62" i="1"/>
  <c r="I62" i="1"/>
  <c r="K62" i="1"/>
  <c r="M62" i="1"/>
  <c r="O62" i="1"/>
  <c r="Q62" i="1"/>
  <c r="S62" i="1"/>
  <c r="U62" i="1"/>
  <c r="W62" i="1"/>
  <c r="Y62" i="1"/>
  <c r="AA62" i="1"/>
  <c r="AC62" i="1"/>
  <c r="AE62" i="1"/>
  <c r="AG62" i="1"/>
  <c r="AJ40" i="20" l="1"/>
  <c r="AJ28" i="20"/>
  <c r="AJ42" i="20"/>
  <c r="AJ48" i="20"/>
  <c r="AJ56" i="20"/>
  <c r="AJ43" i="20"/>
  <c r="AJ47" i="20"/>
  <c r="AJ59" i="20"/>
  <c r="AJ61" i="20"/>
  <c r="AJ39" i="20"/>
  <c r="AJ24" i="20"/>
  <c r="AJ46" i="20"/>
  <c r="AJ50" i="20"/>
  <c r="AJ54" i="20"/>
  <c r="AJ55" i="20"/>
  <c r="AJ58" i="20"/>
  <c r="AJ45" i="20"/>
  <c r="AJ51" i="20"/>
  <c r="AJ26" i="20"/>
  <c r="AJ20" i="20"/>
  <c r="AJ25" i="20"/>
  <c r="AJ44" i="20"/>
  <c r="AJ14" i="20"/>
  <c r="AJ60" i="20"/>
  <c r="AJ57" i="20"/>
  <c r="AJ12" i="20"/>
  <c r="AJ27" i="20"/>
  <c r="AJ22" i="20"/>
  <c r="AJ18" i="20"/>
  <c r="AJ29" i="20"/>
  <c r="AJ62" i="20"/>
  <c r="AJ41" i="20"/>
  <c r="AJ8" i="20"/>
  <c r="AJ15" i="20"/>
  <c r="AJ7" i="20"/>
  <c r="AJ13" i="20"/>
  <c r="AJ19" i="20"/>
  <c r="AJ52" i="20"/>
  <c r="AJ21" i="20"/>
  <c r="AJ10" i="20"/>
  <c r="AJ9" i="20"/>
  <c r="AJ23" i="20"/>
  <c r="AJ5" i="20"/>
  <c r="AJ38" i="20"/>
  <c r="AJ49" i="20"/>
  <c r="AJ16" i="20"/>
  <c r="AJ6" i="20"/>
  <c r="AJ53" i="20"/>
  <c r="AJ17" i="20"/>
  <c r="AJ4" i="20"/>
  <c r="AJ57" i="13"/>
  <c r="AJ53" i="13"/>
  <c r="AJ52" i="13"/>
  <c r="AJ60" i="13"/>
  <c r="AJ51" i="13"/>
  <c r="AJ56" i="13"/>
  <c r="AJ61" i="13"/>
  <c r="AJ29" i="13"/>
  <c r="E13" i="4" s="1"/>
  <c r="AJ40" i="13"/>
  <c r="AJ41" i="13"/>
  <c r="AJ42" i="13"/>
  <c r="AJ43" i="13"/>
  <c r="AJ44" i="13"/>
  <c r="AJ45" i="13"/>
  <c r="AJ13" i="13"/>
  <c r="AJ14" i="13"/>
  <c r="AJ48" i="13"/>
  <c r="AJ49" i="13"/>
  <c r="AJ58" i="13"/>
  <c r="AJ50" i="13"/>
  <c r="AJ59" i="13"/>
  <c r="AJ9" i="13"/>
  <c r="AJ55" i="13"/>
  <c r="AJ24" i="13"/>
  <c r="AJ25" i="13"/>
  <c r="E20" i="4" s="1"/>
  <c r="AJ8" i="13"/>
  <c r="AJ17" i="13"/>
  <c r="AJ7" i="13"/>
  <c r="AJ28" i="13"/>
  <c r="E26" i="4" s="1"/>
  <c r="AJ62" i="13"/>
  <c r="AJ47" i="13"/>
  <c r="AJ12" i="13"/>
  <c r="AJ26" i="13"/>
  <c r="E16" i="4" s="1"/>
  <c r="AJ10" i="13"/>
  <c r="AJ18" i="13"/>
  <c r="AJ19" i="13"/>
  <c r="AJ11" i="13"/>
  <c r="AJ21" i="13"/>
  <c r="AJ54" i="13"/>
  <c r="AJ6" i="13"/>
  <c r="AJ39" i="13"/>
  <c r="AJ23" i="13"/>
  <c r="AJ20" i="13"/>
  <c r="AJ15" i="13"/>
  <c r="AJ46" i="13"/>
  <c r="AJ5" i="13"/>
  <c r="AJ38" i="13"/>
  <c r="AJ22" i="13"/>
  <c r="AJ27" i="13"/>
  <c r="E28" i="4" s="1"/>
  <c r="AJ4" i="13"/>
  <c r="AJ59" i="1"/>
  <c r="AJ60" i="1"/>
  <c r="AJ62" i="1"/>
  <c r="AJ29" i="1"/>
  <c r="C13" i="4" s="1"/>
  <c r="AJ24" i="1"/>
  <c r="AJ5" i="1"/>
  <c r="AJ4" i="1"/>
  <c r="AJ25" i="1"/>
  <c r="C20" i="4" s="1"/>
  <c r="AJ26" i="1"/>
  <c r="C16" i="4" s="1"/>
  <c r="AJ21" i="1"/>
  <c r="AJ18" i="1"/>
  <c r="AJ15" i="1"/>
  <c r="AJ13" i="1"/>
  <c r="AJ11" i="1"/>
  <c r="AJ9" i="1"/>
  <c r="AJ7" i="1"/>
  <c r="AJ22" i="1"/>
  <c r="AJ19" i="1"/>
  <c r="AJ16" i="1"/>
  <c r="AJ14" i="1"/>
  <c r="AJ12" i="1"/>
  <c r="AJ10" i="1"/>
  <c r="AJ8" i="1"/>
  <c r="AJ27" i="1"/>
  <c r="C28" i="4" s="1"/>
  <c r="AJ20" i="1"/>
  <c r="AJ28" i="1"/>
  <c r="C26" i="4" s="1"/>
  <c r="AJ6" i="1"/>
  <c r="AJ17" i="1"/>
  <c r="AJ23" i="1"/>
  <c r="AJ51" i="1"/>
  <c r="AJ50" i="1"/>
  <c r="AJ48" i="1"/>
  <c r="AJ61" i="1"/>
  <c r="AJ45" i="1"/>
  <c r="AJ53" i="1"/>
  <c r="AJ43" i="1"/>
  <c r="AJ52" i="1"/>
  <c r="AJ47" i="1"/>
  <c r="AJ58" i="1"/>
  <c r="AJ57" i="1"/>
  <c r="AJ46" i="1"/>
  <c r="AJ41" i="1"/>
  <c r="AJ55" i="1"/>
  <c r="AJ49" i="1"/>
  <c r="AJ54" i="1"/>
  <c r="AJ56" i="1"/>
  <c r="AJ39" i="1"/>
  <c r="AJ38" i="1"/>
  <c r="AJ44" i="1"/>
  <c r="AJ42" i="1"/>
  <c r="AJ40" i="1"/>
  <c r="AJ40" i="23"/>
  <c r="AJ48" i="23"/>
  <c r="AJ56" i="23"/>
  <c r="AJ45" i="23"/>
  <c r="AJ53" i="23"/>
  <c r="AJ4" i="23"/>
  <c r="AJ22" i="23"/>
  <c r="AJ39" i="23"/>
  <c r="AJ47" i="23"/>
  <c r="AJ55" i="23"/>
  <c r="AJ12" i="23"/>
  <c r="AJ20" i="23"/>
  <c r="AJ57" i="23"/>
  <c r="AJ28" i="23"/>
  <c r="N26" i="4" s="1"/>
  <c r="AJ5" i="23"/>
  <c r="AJ9" i="23"/>
  <c r="AJ10" i="23"/>
  <c r="AJ11" i="23"/>
  <c r="AJ13" i="23"/>
  <c r="AJ17" i="23"/>
  <c r="AJ18" i="23"/>
  <c r="AJ19" i="23"/>
  <c r="AJ21" i="23"/>
  <c r="AJ25" i="23"/>
  <c r="N20" i="4" s="1"/>
  <c r="AJ26" i="23"/>
  <c r="N16" i="4" s="1"/>
  <c r="AJ27" i="23"/>
  <c r="N28" i="4" s="1"/>
  <c r="AJ14" i="23"/>
  <c r="AJ41" i="23"/>
  <c r="AJ49" i="23"/>
  <c r="AJ6" i="23"/>
  <c r="AJ62" i="23"/>
  <c r="AJ8" i="23"/>
  <c r="AJ16" i="23"/>
  <c r="AJ24" i="23"/>
  <c r="AJ61" i="23"/>
  <c r="AJ29" i="23"/>
  <c r="N13" i="4" s="1"/>
  <c r="AJ23" i="23"/>
  <c r="AJ15" i="23"/>
  <c r="AJ7" i="23"/>
  <c r="AJ54" i="23"/>
  <c r="AJ46" i="23"/>
  <c r="AJ38" i="23"/>
  <c r="AJ52" i="23"/>
  <c r="AJ44" i="23"/>
  <c r="AJ51" i="23"/>
  <c r="AJ43" i="23"/>
  <c r="AJ60" i="23"/>
  <c r="AJ50" i="23"/>
  <c r="AJ42" i="23"/>
  <c r="AJ59" i="23"/>
  <c r="AJ11" i="20"/>
  <c r="AJ16" i="13"/>
  <c r="B16" i="4"/>
  <c r="B28" i="4"/>
  <c r="B26" i="4"/>
  <c r="B13" i="4"/>
  <c r="Z28" i="4"/>
  <c r="X28" i="4" s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Z19" i="4"/>
  <c r="X19" i="4" s="1"/>
  <c r="Z18" i="4"/>
  <c r="X18" i="4" s="1"/>
  <c r="Z6" i="4"/>
  <c r="Z20" i="4"/>
  <c r="X20" i="4" s="1"/>
  <c r="X9" i="4"/>
  <c r="Z8" i="4"/>
  <c r="X8" i="4" s="1"/>
  <c r="Z5" i="4"/>
  <c r="Z24" i="4"/>
  <c r="X24" i="4" s="1"/>
  <c r="Z22" i="4"/>
  <c r="X22" i="4" s="1"/>
  <c r="Z7" i="4"/>
  <c r="X7" i="4" s="1"/>
  <c r="Z10" i="4"/>
  <c r="X10" i="4" s="1"/>
  <c r="Z29" i="4"/>
  <c r="X29" i="4" s="1"/>
  <c r="Z11" i="4"/>
  <c r="K20" i="4" l="1"/>
  <c r="K13" i="4"/>
  <c r="K28" i="4"/>
  <c r="K16" i="4"/>
  <c r="K26" i="4"/>
  <c r="A22" i="20"/>
  <c r="A18" i="20"/>
  <c r="A13" i="20"/>
  <c r="A12" i="20"/>
  <c r="A26" i="20"/>
  <c r="A11" i="20"/>
  <c r="A8" i="20"/>
  <c r="A17" i="20"/>
  <c r="A16" i="20"/>
  <c r="A23" i="20"/>
  <c r="A6" i="20"/>
  <c r="A7" i="20"/>
  <c r="A9" i="20"/>
  <c r="A25" i="13"/>
  <c r="A21" i="13"/>
  <c r="A6" i="13"/>
  <c r="A14" i="13"/>
  <c r="A27" i="13"/>
  <c r="A15" i="13"/>
  <c r="A22" i="13"/>
  <c r="A23" i="13"/>
  <c r="A24" i="13"/>
  <c r="A10" i="13"/>
  <c r="A18" i="13"/>
  <c r="A19" i="13"/>
  <c r="A13" i="13"/>
  <c r="A7" i="13"/>
  <c r="A28" i="13"/>
  <c r="A29" i="13"/>
  <c r="A9" i="13"/>
  <c r="A8" i="13"/>
  <c r="A17" i="13"/>
  <c r="A26" i="13"/>
  <c r="A16" i="13"/>
  <c r="A20" i="13"/>
  <c r="A12" i="13"/>
  <c r="A11" i="13"/>
  <c r="A5" i="13"/>
  <c r="A7" i="23"/>
  <c r="A12" i="23"/>
  <c r="A15" i="23"/>
  <c r="A26" i="23"/>
  <c r="A19" i="23"/>
  <c r="A23" i="23"/>
  <c r="A18" i="23"/>
  <c r="A8" i="23"/>
  <c r="A22" i="23"/>
  <c r="A20" i="23"/>
  <c r="A16" i="23"/>
  <c r="A21" i="23"/>
  <c r="A13" i="23"/>
  <c r="A24" i="23"/>
  <c r="A10" i="23"/>
  <c r="A29" i="23"/>
  <c r="A9" i="23"/>
  <c r="A5" i="23"/>
  <c r="A6" i="23"/>
  <c r="A14" i="23"/>
  <c r="A17" i="23"/>
  <c r="A11" i="23"/>
  <c r="A28" i="23"/>
  <c r="A25" i="23"/>
  <c r="A27" i="23"/>
  <c r="A19" i="20"/>
  <c r="A24" i="20"/>
  <c r="A28" i="20"/>
  <c r="A14" i="20"/>
  <c r="A29" i="20"/>
  <c r="A25" i="20"/>
  <c r="A15" i="20"/>
  <c r="A20" i="20"/>
  <c r="A5" i="20"/>
  <c r="A10" i="20"/>
  <c r="A27" i="20"/>
  <c r="A21" i="20"/>
  <c r="A14" i="1"/>
  <c r="A9" i="1"/>
  <c r="A25" i="1"/>
  <c r="A29" i="1"/>
  <c r="A15" i="1"/>
  <c r="A11" i="1"/>
  <c r="A24" i="1"/>
  <c r="A21" i="1"/>
  <c r="A16" i="1"/>
  <c r="A23" i="1"/>
  <c r="A13" i="1"/>
  <c r="A22" i="1"/>
  <c r="A10" i="1"/>
  <c r="A8" i="1"/>
  <c r="A18" i="1"/>
  <c r="A27" i="1"/>
  <c r="A17" i="1"/>
  <c r="A28" i="1"/>
  <c r="A26" i="1"/>
  <c r="A7" i="1"/>
  <c r="A6" i="1"/>
  <c r="A5" i="1"/>
  <c r="A20" i="1"/>
  <c r="A12" i="1"/>
  <c r="A19" i="1"/>
  <c r="M38" i="4" l="1"/>
  <c r="K5" i="4" l="1"/>
  <c r="AE36" i="19"/>
  <c r="E5" i="4"/>
  <c r="C27" i="4"/>
  <c r="B25" i="4"/>
  <c r="B8" i="4"/>
  <c r="B15" i="4"/>
  <c r="B6" i="4"/>
  <c r="B27" i="4"/>
  <c r="B9" i="4"/>
  <c r="B24" i="4"/>
  <c r="B29" i="4"/>
  <c r="B7" i="4"/>
  <c r="B23" i="4"/>
  <c r="B12" i="4"/>
  <c r="B17" i="4"/>
  <c r="B11" i="4"/>
  <c r="B10" i="4"/>
  <c r="B19" i="4"/>
  <c r="B5" i="4"/>
  <c r="B21" i="4"/>
  <c r="B22" i="4"/>
  <c r="B14" i="4"/>
  <c r="B4" i="4"/>
  <c r="B18" i="4"/>
  <c r="AA36" i="24"/>
  <c r="AG36" i="22"/>
  <c r="AE36" i="22"/>
  <c r="AG36" i="21"/>
  <c r="AE36" i="21"/>
  <c r="AG36" i="20"/>
  <c r="AE36" i="20"/>
  <c r="AG36" i="19"/>
  <c r="AG36" i="18"/>
  <c r="AE36" i="18"/>
  <c r="AG36" i="16"/>
  <c r="AE36" i="16"/>
  <c r="AG36" i="15"/>
  <c r="G36" i="14"/>
  <c r="C47" i="27" l="1"/>
  <c r="C45" i="27"/>
  <c r="C43" i="27"/>
  <c r="C41" i="27"/>
  <c r="C39" i="27"/>
  <c r="C37" i="27"/>
  <c r="C62" i="27"/>
  <c r="C60" i="27"/>
  <c r="C58" i="27"/>
  <c r="C56" i="27"/>
  <c r="C54" i="27"/>
  <c r="C52" i="27"/>
  <c r="C50" i="27"/>
  <c r="C48" i="27"/>
  <c r="C46" i="27"/>
  <c r="C44" i="27"/>
  <c r="C42" i="27"/>
  <c r="C40" i="27"/>
  <c r="C38" i="27"/>
  <c r="C61" i="27"/>
  <c r="C59" i="27"/>
  <c r="C57" i="27"/>
  <c r="C55" i="27"/>
  <c r="C51" i="27"/>
  <c r="C49" i="27"/>
  <c r="C53" i="27"/>
  <c r="AA38" i="24"/>
  <c r="AA40" i="24"/>
  <c r="AA42" i="24"/>
  <c r="AA44" i="24"/>
  <c r="AA45" i="24"/>
  <c r="AA46" i="24"/>
  <c r="AA39" i="24"/>
  <c r="AA41" i="24"/>
  <c r="AA43" i="24"/>
  <c r="AA47" i="24"/>
  <c r="AA48" i="24"/>
  <c r="AA49" i="24"/>
  <c r="AA50" i="24"/>
  <c r="AA51" i="24"/>
  <c r="AA52" i="24"/>
  <c r="AA53" i="24"/>
  <c r="AA54" i="24"/>
  <c r="AA55" i="24"/>
  <c r="AA56" i="24"/>
  <c r="AA57" i="24"/>
  <c r="AA58" i="24"/>
  <c r="AA59" i="24"/>
  <c r="AA60" i="24"/>
  <c r="AA61" i="24"/>
  <c r="AA62" i="24"/>
  <c r="AA37" i="24"/>
  <c r="AJ4" i="24" s="1"/>
  <c r="AG54" i="27"/>
  <c r="AG52" i="27"/>
  <c r="AG50" i="27"/>
  <c r="AG48" i="27"/>
  <c r="AG46" i="27"/>
  <c r="AG44" i="27"/>
  <c r="AG42" i="27"/>
  <c r="AG40" i="27"/>
  <c r="AG38" i="27"/>
  <c r="AG61" i="27"/>
  <c r="AG59" i="27"/>
  <c r="AG57" i="27"/>
  <c r="AG55" i="27"/>
  <c r="AG53" i="27"/>
  <c r="AG51" i="27"/>
  <c r="AG49" i="27"/>
  <c r="AG47" i="27"/>
  <c r="AG45" i="27"/>
  <c r="AG43" i="27"/>
  <c r="AG41" i="27"/>
  <c r="AG39" i="27"/>
  <c r="AG37" i="27"/>
  <c r="AG62" i="27"/>
  <c r="AG60" i="27"/>
  <c r="AG58" i="27"/>
  <c r="AG56" i="27"/>
  <c r="AE62" i="27"/>
  <c r="AE60" i="27"/>
  <c r="AE58" i="27"/>
  <c r="AE56" i="27"/>
  <c r="AE54" i="27"/>
  <c r="AE52" i="27"/>
  <c r="AE50" i="27"/>
  <c r="AE48" i="27"/>
  <c r="AE46" i="27"/>
  <c r="AE44" i="27"/>
  <c r="AE42" i="27"/>
  <c r="AE40" i="27"/>
  <c r="AE38" i="27"/>
  <c r="AE61" i="27"/>
  <c r="AE59" i="27"/>
  <c r="AE57" i="27"/>
  <c r="AE55" i="27"/>
  <c r="AE53" i="27"/>
  <c r="AE51" i="27"/>
  <c r="AE49" i="27"/>
  <c r="AE47" i="27"/>
  <c r="AE45" i="27"/>
  <c r="AE43" i="27"/>
  <c r="AE41" i="27"/>
  <c r="AE39" i="27"/>
  <c r="AE37" i="27"/>
  <c r="G43" i="14"/>
  <c r="G42" i="14"/>
  <c r="G41" i="14"/>
  <c r="G40" i="14"/>
  <c r="G39" i="14"/>
  <c r="G38" i="14"/>
  <c r="G37" i="14"/>
  <c r="G62" i="14"/>
  <c r="G61" i="14"/>
  <c r="G58" i="14"/>
  <c r="G60" i="14"/>
  <c r="G59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Y62" i="27"/>
  <c r="Y60" i="27"/>
  <c r="Y58" i="27"/>
  <c r="Y56" i="27"/>
  <c r="Y54" i="27"/>
  <c r="Y52" i="27"/>
  <c r="Y50" i="27"/>
  <c r="Y48" i="27"/>
  <c r="Y46" i="27"/>
  <c r="Y44" i="27"/>
  <c r="Y42" i="27"/>
  <c r="Y40" i="27"/>
  <c r="Y38" i="27"/>
  <c r="Y61" i="27"/>
  <c r="Y59" i="27"/>
  <c r="Y57" i="27"/>
  <c r="Y55" i="27"/>
  <c r="Y53" i="27"/>
  <c r="Y51" i="27"/>
  <c r="Y49" i="27"/>
  <c r="Y47" i="27"/>
  <c r="Y45" i="27"/>
  <c r="Y43" i="27"/>
  <c r="Y37" i="27"/>
  <c r="Y41" i="27"/>
  <c r="Y39" i="27"/>
  <c r="AC59" i="27"/>
  <c r="AC48" i="27"/>
  <c r="AC45" i="27"/>
  <c r="AC37" i="27"/>
  <c r="AC54" i="27"/>
  <c r="AC62" i="27"/>
  <c r="AC51" i="27"/>
  <c r="AC40" i="27"/>
  <c r="AC43" i="27"/>
  <c r="AC57" i="27"/>
  <c r="AC60" i="27"/>
  <c r="AC49" i="27"/>
  <c r="AC46" i="27"/>
  <c r="AC38" i="27"/>
  <c r="AC55" i="27"/>
  <c r="AC52" i="27"/>
  <c r="AC41" i="27"/>
  <c r="AC58" i="27"/>
  <c r="AC44" i="27"/>
  <c r="AC61" i="27"/>
  <c r="AC50" i="27"/>
  <c r="AC47" i="27"/>
  <c r="AC39" i="27"/>
  <c r="AC56" i="27"/>
  <c r="AC53" i="27"/>
  <c r="AC42" i="27"/>
  <c r="AA61" i="27"/>
  <c r="AA57" i="27"/>
  <c r="AA44" i="27"/>
  <c r="AA40" i="27"/>
  <c r="AA53" i="27"/>
  <c r="AA49" i="27"/>
  <c r="AA62" i="27"/>
  <c r="AA58" i="27"/>
  <c r="AA45" i="27"/>
  <c r="AA41" i="27"/>
  <c r="AA37" i="27"/>
  <c r="AA54" i="27"/>
  <c r="AA50" i="27"/>
  <c r="AA48" i="27"/>
  <c r="AA59" i="27"/>
  <c r="AA55" i="27"/>
  <c r="AA46" i="27"/>
  <c r="AA42" i="27"/>
  <c r="AA38" i="27"/>
  <c r="AA51" i="27"/>
  <c r="AA52" i="27"/>
  <c r="AA60" i="27"/>
  <c r="AA56" i="27"/>
  <c r="AA47" i="27"/>
  <c r="AA43" i="27"/>
  <c r="AA39" i="27"/>
  <c r="W58" i="27"/>
  <c r="W49" i="27"/>
  <c r="W40" i="27"/>
  <c r="W54" i="27"/>
  <c r="W59" i="27"/>
  <c r="W50" i="27"/>
  <c r="W41" i="27"/>
  <c r="W60" i="27"/>
  <c r="W51" i="27"/>
  <c r="W42" i="27"/>
  <c r="W55" i="27"/>
  <c r="W61" i="27"/>
  <c r="W52" i="27"/>
  <c r="W43" i="27"/>
  <c r="W37" i="27"/>
  <c r="W62" i="27"/>
  <c r="W53" i="27"/>
  <c r="W44" i="27"/>
  <c r="W45" i="27"/>
  <c r="W56" i="27"/>
  <c r="W46" i="27"/>
  <c r="W38" i="27"/>
  <c r="W57" i="27"/>
  <c r="W48" i="27"/>
  <c r="W47" i="27"/>
  <c r="W39" i="27"/>
  <c r="U60" i="27"/>
  <c r="U57" i="27"/>
  <c r="U62" i="27"/>
  <c r="U59" i="27"/>
  <c r="U58" i="27"/>
  <c r="U55" i="27"/>
  <c r="U61" i="27"/>
  <c r="U56" i="27"/>
  <c r="U54" i="27"/>
  <c r="U53" i="27"/>
  <c r="U52" i="27"/>
  <c r="U51" i="27"/>
  <c r="U50" i="27"/>
  <c r="U49" i="27"/>
  <c r="U48" i="27"/>
  <c r="U46" i="27"/>
  <c r="U45" i="27"/>
  <c r="U44" i="27"/>
  <c r="U43" i="27"/>
  <c r="U42" i="27"/>
  <c r="U41" i="27"/>
  <c r="U40" i="27"/>
  <c r="U39" i="27"/>
  <c r="U38" i="27"/>
  <c r="U37" i="27"/>
  <c r="U47" i="27"/>
  <c r="S60" i="27"/>
  <c r="S53" i="27"/>
  <c r="S46" i="27"/>
  <c r="S38" i="27"/>
  <c r="S59" i="27"/>
  <c r="S52" i="27"/>
  <c r="S45" i="27"/>
  <c r="S37" i="27"/>
  <c r="S50" i="27"/>
  <c r="S58" i="27"/>
  <c r="S51" i="27"/>
  <c r="S44" i="27"/>
  <c r="S43" i="27"/>
  <c r="S56" i="27"/>
  <c r="S49" i="27"/>
  <c r="S42" i="27"/>
  <c r="S55" i="27"/>
  <c r="S48" i="27"/>
  <c r="S41" i="27"/>
  <c r="S62" i="27"/>
  <c r="S61" i="27"/>
  <c r="S54" i="27"/>
  <c r="S47" i="27"/>
  <c r="S39" i="27"/>
  <c r="S57" i="27"/>
  <c r="S40" i="27"/>
  <c r="Q54" i="27"/>
  <c r="Q50" i="27"/>
  <c r="Q61" i="27"/>
  <c r="Q57" i="27"/>
  <c r="Q46" i="27"/>
  <c r="Q42" i="27"/>
  <c r="Q38" i="27"/>
  <c r="Q53" i="27"/>
  <c r="Q49" i="27"/>
  <c r="Q60" i="27"/>
  <c r="Q56" i="27"/>
  <c r="Q45" i="27"/>
  <c r="Q41" i="27"/>
  <c r="Q37" i="27"/>
  <c r="Q52" i="27"/>
  <c r="Q48" i="27"/>
  <c r="Q59" i="27"/>
  <c r="Q55" i="27"/>
  <c r="Q44" i="27"/>
  <c r="Q40" i="27"/>
  <c r="Q51" i="27"/>
  <c r="Q62" i="27"/>
  <c r="Q58" i="27"/>
  <c r="Q47" i="27"/>
  <c r="Q43" i="27"/>
  <c r="Q39" i="27"/>
  <c r="O62" i="27"/>
  <c r="O49" i="27"/>
  <c r="O44" i="27"/>
  <c r="O59" i="27"/>
  <c r="O54" i="27"/>
  <c r="O41" i="27"/>
  <c r="O56" i="27"/>
  <c r="O51" i="27"/>
  <c r="O46" i="27"/>
  <c r="O38" i="27"/>
  <c r="O61" i="27"/>
  <c r="O48" i="27"/>
  <c r="O43" i="27"/>
  <c r="O58" i="27"/>
  <c r="O53" i="27"/>
  <c r="O40" i="27"/>
  <c r="O55" i="27"/>
  <c r="O50" i="27"/>
  <c r="O45" i="27"/>
  <c r="O37" i="27"/>
  <c r="O60" i="27"/>
  <c r="O42" i="27"/>
  <c r="O57" i="27"/>
  <c r="O52" i="27"/>
  <c r="O47" i="27"/>
  <c r="O39" i="27"/>
  <c r="M62" i="27"/>
  <c r="M60" i="27"/>
  <c r="M58" i="27"/>
  <c r="M56" i="27"/>
  <c r="M54" i="27"/>
  <c r="M52" i="27"/>
  <c r="M50" i="27"/>
  <c r="M48" i="27"/>
  <c r="M46" i="27"/>
  <c r="M44" i="27"/>
  <c r="M42" i="27"/>
  <c r="M40" i="27"/>
  <c r="M38" i="27"/>
  <c r="M41" i="27"/>
  <c r="M61" i="27"/>
  <c r="M59" i="27"/>
  <c r="M57" i="27"/>
  <c r="M55" i="27"/>
  <c r="M47" i="27"/>
  <c r="M39" i="27"/>
  <c r="M53" i="27"/>
  <c r="M51" i="27"/>
  <c r="M49" i="27"/>
  <c r="M45" i="27"/>
  <c r="M43" i="27"/>
  <c r="M37" i="27"/>
  <c r="K56" i="27"/>
  <c r="K53" i="27"/>
  <c r="K42" i="27"/>
  <c r="K59" i="27"/>
  <c r="K48" i="27"/>
  <c r="K45" i="27"/>
  <c r="K37" i="27"/>
  <c r="K62" i="27"/>
  <c r="K51" i="27"/>
  <c r="K40" i="27"/>
  <c r="K39" i="27"/>
  <c r="K57" i="27"/>
  <c r="K54" i="27"/>
  <c r="K43" i="27"/>
  <c r="K60" i="27"/>
  <c r="K49" i="27"/>
  <c r="K46" i="27"/>
  <c r="K38" i="27"/>
  <c r="K55" i="27"/>
  <c r="K52" i="27"/>
  <c r="K41" i="27"/>
  <c r="K50" i="27"/>
  <c r="K58" i="27"/>
  <c r="K44" i="27"/>
  <c r="K61" i="27"/>
  <c r="K47" i="27"/>
  <c r="I52" i="27"/>
  <c r="I48" i="27"/>
  <c r="I62" i="27"/>
  <c r="I58" i="27"/>
  <c r="I45" i="27"/>
  <c r="I37" i="27"/>
  <c r="I56" i="27"/>
  <c r="I39" i="27"/>
  <c r="I61" i="27"/>
  <c r="I57" i="27"/>
  <c r="I44" i="27"/>
  <c r="I40" i="27"/>
  <c r="I41" i="27"/>
  <c r="I53" i="27"/>
  <c r="I49" i="27"/>
  <c r="I54" i="27"/>
  <c r="I50" i="27"/>
  <c r="I59" i="27"/>
  <c r="I55" i="27"/>
  <c r="I46" i="27"/>
  <c r="I42" i="27"/>
  <c r="I38" i="27"/>
  <c r="I51" i="27"/>
  <c r="I60" i="27"/>
  <c r="I47" i="27"/>
  <c r="I43" i="27"/>
  <c r="G58" i="27"/>
  <c r="G49" i="27"/>
  <c r="G40" i="27"/>
  <c r="G59" i="27"/>
  <c r="G50" i="27"/>
  <c r="G41" i="27"/>
  <c r="G60" i="27"/>
  <c r="G51" i="27"/>
  <c r="G42" i="27"/>
  <c r="G61" i="27"/>
  <c r="G52" i="27"/>
  <c r="G43" i="27"/>
  <c r="G62" i="27"/>
  <c r="G53" i="27"/>
  <c r="G44" i="27"/>
  <c r="G55" i="27"/>
  <c r="G54" i="27"/>
  <c r="G45" i="27"/>
  <c r="G37" i="27"/>
  <c r="G56" i="27"/>
  <c r="G46" i="27"/>
  <c r="G38" i="27"/>
  <c r="G57" i="27"/>
  <c r="G48" i="27"/>
  <c r="G47" i="27"/>
  <c r="G39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61" i="27"/>
  <c r="E59" i="27"/>
  <c r="E58" i="27"/>
  <c r="E62" i="27"/>
  <c r="E55" i="27"/>
  <c r="E56" i="27"/>
  <c r="E60" i="27"/>
  <c r="E57" i="27"/>
  <c r="AG56" i="26"/>
  <c r="AG49" i="26"/>
  <c r="AG48" i="26"/>
  <c r="AG55" i="26"/>
  <c r="AG62" i="26"/>
  <c r="AG54" i="26"/>
  <c r="AG47" i="26"/>
  <c r="AG61" i="26"/>
  <c r="AG53" i="26"/>
  <c r="AG46" i="26"/>
  <c r="AG40" i="26"/>
  <c r="AG44" i="26"/>
  <c r="AG60" i="26"/>
  <c r="AG52" i="26"/>
  <c r="AG45" i="26"/>
  <c r="AG39" i="26"/>
  <c r="AG59" i="26"/>
  <c r="AG38" i="26"/>
  <c r="AG58" i="26"/>
  <c r="AG51" i="26"/>
  <c r="AG43" i="26"/>
  <c r="AG37" i="26"/>
  <c r="AG57" i="26"/>
  <c r="AG50" i="26"/>
  <c r="AG42" i="26"/>
  <c r="AG41" i="26"/>
  <c r="AE48" i="26"/>
  <c r="AE44" i="26"/>
  <c r="AE37" i="26"/>
  <c r="AE59" i="26"/>
  <c r="AE55" i="26"/>
  <c r="AE52" i="26"/>
  <c r="AE51" i="26"/>
  <c r="AE47" i="26"/>
  <c r="AE43" i="26"/>
  <c r="AE40" i="26"/>
  <c r="AE62" i="26"/>
  <c r="AE58" i="26"/>
  <c r="AE54" i="26"/>
  <c r="AE50" i="26"/>
  <c r="AE46" i="26"/>
  <c r="AE42" i="26"/>
  <c r="AE39" i="26"/>
  <c r="AE45" i="26"/>
  <c r="AE60" i="26"/>
  <c r="AE41" i="26"/>
  <c r="AE61" i="26"/>
  <c r="AE57" i="26"/>
  <c r="AE53" i="26"/>
  <c r="AE49" i="26"/>
  <c r="AE38" i="26"/>
  <c r="AE56" i="26"/>
  <c r="AC58" i="26"/>
  <c r="AC45" i="26"/>
  <c r="AC55" i="26"/>
  <c r="AC50" i="26"/>
  <c r="AC42" i="26"/>
  <c r="AC40" i="26"/>
  <c r="AC60" i="26"/>
  <c r="AC52" i="26"/>
  <c r="AC47" i="26"/>
  <c r="AC37" i="26"/>
  <c r="AC59" i="26"/>
  <c r="AC41" i="26"/>
  <c r="AC57" i="26"/>
  <c r="AC44" i="26"/>
  <c r="AC46" i="26"/>
  <c r="AC62" i="26"/>
  <c r="AC54" i="26"/>
  <c r="AC49" i="26"/>
  <c r="AC39" i="26"/>
  <c r="AC56" i="26"/>
  <c r="AC51" i="26"/>
  <c r="AC43" i="26"/>
  <c r="AC61" i="26"/>
  <c r="AC53" i="26"/>
  <c r="AC48" i="26"/>
  <c r="AC38" i="26"/>
  <c r="AA40" i="26"/>
  <c r="AA38" i="26"/>
  <c r="AA61" i="26"/>
  <c r="AA59" i="26"/>
  <c r="AA57" i="26"/>
  <c r="AA55" i="26"/>
  <c r="AA53" i="26"/>
  <c r="AA51" i="26"/>
  <c r="AA49" i="26"/>
  <c r="AA47" i="26"/>
  <c r="AA45" i="26"/>
  <c r="AA43" i="26"/>
  <c r="AA41" i="26"/>
  <c r="AA54" i="26"/>
  <c r="AA39" i="26"/>
  <c r="AA37" i="26"/>
  <c r="AA62" i="26"/>
  <c r="AA60" i="26"/>
  <c r="AA58" i="26"/>
  <c r="AA56" i="26"/>
  <c r="AA52" i="26"/>
  <c r="AA50" i="26"/>
  <c r="AA48" i="26"/>
  <c r="AA46" i="26"/>
  <c r="AA44" i="26"/>
  <c r="AA42" i="26"/>
  <c r="Y60" i="26"/>
  <c r="Y52" i="26"/>
  <c r="Y49" i="26"/>
  <c r="Y43" i="26"/>
  <c r="Y46" i="26"/>
  <c r="Y55" i="26"/>
  <c r="Y44" i="26"/>
  <c r="Y41" i="26"/>
  <c r="Y38" i="26"/>
  <c r="Y59" i="26"/>
  <c r="Y62" i="26"/>
  <c r="Y37" i="26"/>
  <c r="Y57" i="26"/>
  <c r="Y58" i="26"/>
  <c r="Y47" i="26"/>
  <c r="Y51" i="26"/>
  <c r="Y40" i="26"/>
  <c r="Y61" i="26"/>
  <c r="Y53" i="26"/>
  <c r="Y50" i="26"/>
  <c r="Y42" i="26"/>
  <c r="Y48" i="26"/>
  <c r="Y54" i="26"/>
  <c r="Y56" i="26"/>
  <c r="Y45" i="26"/>
  <c r="Y39" i="26"/>
  <c r="W50" i="26"/>
  <c r="W46" i="26"/>
  <c r="W42" i="26"/>
  <c r="W37" i="26"/>
  <c r="W58" i="26"/>
  <c r="W59" i="26"/>
  <c r="W55" i="26"/>
  <c r="W51" i="26"/>
  <c r="W47" i="26"/>
  <c r="W43" i="26"/>
  <c r="W38" i="26"/>
  <c r="W41" i="26"/>
  <c r="W60" i="26"/>
  <c r="W56" i="26"/>
  <c r="W52" i="26"/>
  <c r="W48" i="26"/>
  <c r="W44" i="26"/>
  <c r="W39" i="26"/>
  <c r="W45" i="26"/>
  <c r="W61" i="26"/>
  <c r="W57" i="26"/>
  <c r="W53" i="26"/>
  <c r="W49" i="26"/>
  <c r="W40" i="26"/>
  <c r="W54" i="26"/>
  <c r="W62" i="26"/>
  <c r="U62" i="26"/>
  <c r="U54" i="26"/>
  <c r="U45" i="26"/>
  <c r="U56" i="26"/>
  <c r="U37" i="26"/>
  <c r="U55" i="26"/>
  <c r="U46" i="26"/>
  <c r="U47" i="26"/>
  <c r="U57" i="26"/>
  <c r="U48" i="26"/>
  <c r="U38" i="26"/>
  <c r="U53" i="26"/>
  <c r="U58" i="26"/>
  <c r="U49" i="26"/>
  <c r="U39" i="26"/>
  <c r="U44" i="26"/>
  <c r="U59" i="26"/>
  <c r="U50" i="26"/>
  <c r="U42" i="26"/>
  <c r="U41" i="26"/>
  <c r="U40" i="26"/>
  <c r="U61" i="26"/>
  <c r="U60" i="26"/>
  <c r="U52" i="26"/>
  <c r="U51" i="26"/>
  <c r="U43" i="26"/>
  <c r="S39" i="26"/>
  <c r="S62" i="26"/>
  <c r="S61" i="26"/>
  <c r="S60" i="26"/>
  <c r="S59" i="26"/>
  <c r="S58" i="26"/>
  <c r="S57" i="26"/>
  <c r="S56" i="26"/>
  <c r="S55" i="26"/>
  <c r="S54" i="26"/>
  <c r="S53" i="26"/>
  <c r="S52" i="26"/>
  <c r="S40" i="26"/>
  <c r="S37" i="26"/>
  <c r="S51" i="26"/>
  <c r="S50" i="26"/>
  <c r="S49" i="26"/>
  <c r="S48" i="26"/>
  <c r="S47" i="26"/>
  <c r="S46" i="26"/>
  <c r="S45" i="26"/>
  <c r="S44" i="26"/>
  <c r="S43" i="26"/>
  <c r="S42" i="26"/>
  <c r="S38" i="26"/>
  <c r="S41" i="26"/>
  <c r="Q56" i="26"/>
  <c r="Q49" i="26"/>
  <c r="Q55" i="26"/>
  <c r="Q48" i="26"/>
  <c r="Q41" i="26"/>
  <c r="Q62" i="26"/>
  <c r="Q54" i="26"/>
  <c r="Q47" i="26"/>
  <c r="Q44" i="26"/>
  <c r="Q61" i="26"/>
  <c r="Q53" i="26"/>
  <c r="Q46" i="26"/>
  <c r="Q40" i="26"/>
  <c r="Q59" i="26"/>
  <c r="Q38" i="26"/>
  <c r="Q60" i="26"/>
  <c r="Q52" i="26"/>
  <c r="Q45" i="26"/>
  <c r="Q39" i="26"/>
  <c r="Q58" i="26"/>
  <c r="Q51" i="26"/>
  <c r="Q43" i="26"/>
  <c r="Q37" i="26"/>
  <c r="Q57" i="26"/>
  <c r="Q50" i="26"/>
  <c r="Q42" i="26"/>
  <c r="O48" i="26"/>
  <c r="O44" i="26"/>
  <c r="O37" i="26"/>
  <c r="O59" i="26"/>
  <c r="O55" i="26"/>
  <c r="O51" i="26"/>
  <c r="O47" i="26"/>
  <c r="O43" i="26"/>
  <c r="O40" i="26"/>
  <c r="O62" i="26"/>
  <c r="O58" i="26"/>
  <c r="O54" i="26"/>
  <c r="O61" i="26"/>
  <c r="O57" i="26"/>
  <c r="O50" i="26"/>
  <c r="O46" i="26"/>
  <c r="O42" i="26"/>
  <c r="O39" i="26"/>
  <c r="O53" i="26"/>
  <c r="O49" i="26"/>
  <c r="O45" i="26"/>
  <c r="O38" i="26"/>
  <c r="O60" i="26"/>
  <c r="O56" i="26"/>
  <c r="O52" i="26"/>
  <c r="O41" i="26"/>
  <c r="M58" i="26"/>
  <c r="M45" i="26"/>
  <c r="M59" i="26"/>
  <c r="M55" i="26"/>
  <c r="M50" i="26"/>
  <c r="M42" i="26"/>
  <c r="M40" i="26"/>
  <c r="M60" i="26"/>
  <c r="M52" i="26"/>
  <c r="M47" i="26"/>
  <c r="M37" i="26"/>
  <c r="M62" i="26"/>
  <c r="M49" i="26"/>
  <c r="M41" i="26"/>
  <c r="M57" i="26"/>
  <c r="M44" i="26"/>
  <c r="M54" i="26"/>
  <c r="M39" i="26"/>
  <c r="M56" i="26"/>
  <c r="M51" i="26"/>
  <c r="M43" i="26"/>
  <c r="M46" i="26"/>
  <c r="M61" i="26"/>
  <c r="M53" i="26"/>
  <c r="M48" i="26"/>
  <c r="M38" i="26"/>
  <c r="K40" i="26"/>
  <c r="K38" i="26"/>
  <c r="K61" i="26"/>
  <c r="K59" i="26"/>
  <c r="K57" i="26"/>
  <c r="K55" i="26"/>
  <c r="K53" i="26"/>
  <c r="K51" i="26"/>
  <c r="K49" i="26"/>
  <c r="K47" i="26"/>
  <c r="K45" i="26"/>
  <c r="K43" i="26"/>
  <c r="K41" i="26"/>
  <c r="K39" i="26"/>
  <c r="K37" i="26"/>
  <c r="K62" i="26"/>
  <c r="K60" i="26"/>
  <c r="K58" i="26"/>
  <c r="K56" i="26"/>
  <c r="K54" i="26"/>
  <c r="K52" i="26"/>
  <c r="K50" i="26"/>
  <c r="K48" i="26"/>
  <c r="K46" i="26"/>
  <c r="K44" i="26"/>
  <c r="K42" i="26"/>
  <c r="I60" i="26"/>
  <c r="I52" i="26"/>
  <c r="I49" i="26"/>
  <c r="I55" i="26"/>
  <c r="I44" i="26"/>
  <c r="I41" i="26"/>
  <c r="I38" i="26"/>
  <c r="I58" i="26"/>
  <c r="I47" i="26"/>
  <c r="I61" i="26"/>
  <c r="I53" i="26"/>
  <c r="I50" i="26"/>
  <c r="I42" i="26"/>
  <c r="I56" i="26"/>
  <c r="I45" i="26"/>
  <c r="I39" i="26"/>
  <c r="I48" i="26"/>
  <c r="I62" i="26"/>
  <c r="I54" i="26"/>
  <c r="I51" i="26"/>
  <c r="I43" i="26"/>
  <c r="I37" i="26"/>
  <c r="I57" i="26"/>
  <c r="I46" i="26"/>
  <c r="I40" i="26"/>
  <c r="I59" i="26"/>
  <c r="G50" i="26"/>
  <c r="G46" i="26"/>
  <c r="G42" i="26"/>
  <c r="G37" i="26"/>
  <c r="G48" i="26"/>
  <c r="G59" i="26"/>
  <c r="G55" i="26"/>
  <c r="G57" i="26"/>
  <c r="G51" i="26"/>
  <c r="G47" i="26"/>
  <c r="G43" i="26"/>
  <c r="G38" i="26"/>
  <c r="G60" i="26"/>
  <c r="G56" i="26"/>
  <c r="G52" i="26"/>
  <c r="G44" i="26"/>
  <c r="G53" i="26"/>
  <c r="G49" i="26"/>
  <c r="G45" i="26"/>
  <c r="G40" i="26"/>
  <c r="G39" i="26"/>
  <c r="G61" i="26"/>
  <c r="G62" i="26"/>
  <c r="G58" i="26"/>
  <c r="G54" i="26"/>
  <c r="G41" i="26"/>
  <c r="E62" i="26"/>
  <c r="E54" i="26"/>
  <c r="E45" i="26"/>
  <c r="E50" i="26"/>
  <c r="E42" i="26"/>
  <c r="E40" i="26"/>
  <c r="E55" i="26"/>
  <c r="E46" i="26"/>
  <c r="E58" i="26"/>
  <c r="E49" i="26"/>
  <c r="E39" i="26"/>
  <c r="E59" i="26"/>
  <c r="E41" i="26"/>
  <c r="E56" i="26"/>
  <c r="E47" i="26"/>
  <c r="E37" i="26"/>
  <c r="E57" i="26"/>
  <c r="E48" i="26"/>
  <c r="E38" i="26"/>
  <c r="E60" i="26"/>
  <c r="E52" i="26"/>
  <c r="E51" i="26"/>
  <c r="E43" i="26"/>
  <c r="E61" i="26"/>
  <c r="E53" i="26"/>
  <c r="E44" i="26"/>
  <c r="C44" i="26"/>
  <c r="C51" i="26"/>
  <c r="C48" i="26"/>
  <c r="C46" i="26"/>
  <c r="C49" i="26"/>
  <c r="C47" i="26"/>
  <c r="C43" i="26"/>
  <c r="C62" i="26"/>
  <c r="C61" i="26"/>
  <c r="C60" i="26"/>
  <c r="C59" i="26"/>
  <c r="C58" i="26"/>
  <c r="C57" i="26"/>
  <c r="C56" i="26"/>
  <c r="C55" i="26"/>
  <c r="C54" i="26"/>
  <c r="C53" i="26"/>
  <c r="C52" i="26"/>
  <c r="C50" i="26"/>
  <c r="C45" i="26"/>
  <c r="C42" i="26"/>
  <c r="C41" i="26"/>
  <c r="C40" i="26"/>
  <c r="C39" i="26"/>
  <c r="C38" i="26"/>
  <c r="C37" i="26"/>
  <c r="AC62" i="25"/>
  <c r="AC61" i="25"/>
  <c r="AC60" i="25"/>
  <c r="AC59" i="25"/>
  <c r="AC58" i="25"/>
  <c r="AC57" i="25"/>
  <c r="AC56" i="25"/>
  <c r="AC55" i="25"/>
  <c r="AC54" i="25"/>
  <c r="AC53" i="25"/>
  <c r="AC52" i="25"/>
  <c r="AC51" i="25"/>
  <c r="AC50" i="25"/>
  <c r="AC49" i="25"/>
  <c r="AC48" i="25"/>
  <c r="AC47" i="25"/>
  <c r="AC46" i="25"/>
  <c r="AC45" i="25"/>
  <c r="AC44" i="25"/>
  <c r="AC43" i="25"/>
  <c r="AC42" i="25"/>
  <c r="AC41" i="25"/>
  <c r="AC40" i="25"/>
  <c r="AC39" i="25"/>
  <c r="AC38" i="25"/>
  <c r="AC37" i="25"/>
  <c r="AA56" i="25"/>
  <c r="AA50" i="25"/>
  <c r="AA44" i="25"/>
  <c r="AA37" i="25"/>
  <c r="AA62" i="25"/>
  <c r="AA55" i="25"/>
  <c r="AA49" i="25"/>
  <c r="AA43" i="25"/>
  <c r="AA52" i="25"/>
  <c r="AA39" i="25"/>
  <c r="AA61" i="25"/>
  <c r="AA54" i="25"/>
  <c r="AA48" i="25"/>
  <c r="AA42" i="25"/>
  <c r="AA47" i="25"/>
  <c r="AA41" i="25"/>
  <c r="AA59" i="25"/>
  <c r="AA60" i="25"/>
  <c r="AA53" i="25"/>
  <c r="AA46" i="25"/>
  <c r="AA40" i="25"/>
  <c r="AA58" i="25"/>
  <c r="AA51" i="25"/>
  <c r="AA45" i="25"/>
  <c r="AA38" i="25"/>
  <c r="AA57" i="25"/>
  <c r="Y52" i="25"/>
  <c r="Y45" i="25"/>
  <c r="Y59" i="25"/>
  <c r="Y55" i="25"/>
  <c r="Y48" i="25"/>
  <c r="Y41" i="25"/>
  <c r="Y57" i="25"/>
  <c r="Y62" i="25"/>
  <c r="Y51" i="25"/>
  <c r="Y37" i="25"/>
  <c r="Y46" i="25"/>
  <c r="Y39" i="25"/>
  <c r="Y58" i="25"/>
  <c r="Y54" i="25"/>
  <c r="Y47" i="25"/>
  <c r="Y44" i="25"/>
  <c r="Y40" i="25"/>
  <c r="Y43" i="25"/>
  <c r="Y61" i="25"/>
  <c r="Y50" i="25"/>
  <c r="Y53" i="25"/>
  <c r="Y60" i="25"/>
  <c r="Y56" i="25"/>
  <c r="Y49" i="25"/>
  <c r="Y42" i="25"/>
  <c r="Y38" i="25"/>
  <c r="W58" i="25"/>
  <c r="W53" i="25"/>
  <c r="W48" i="25"/>
  <c r="W38" i="25"/>
  <c r="W39" i="25"/>
  <c r="W55" i="25"/>
  <c r="W43" i="25"/>
  <c r="W62" i="25"/>
  <c r="W49" i="25"/>
  <c r="W60" i="25"/>
  <c r="W50" i="25"/>
  <c r="W45" i="25"/>
  <c r="W40" i="25"/>
  <c r="W47" i="25"/>
  <c r="W54" i="25"/>
  <c r="W42" i="25"/>
  <c r="W37" i="25"/>
  <c r="W59" i="25"/>
  <c r="W61" i="25"/>
  <c r="W56" i="25"/>
  <c r="W51" i="25"/>
  <c r="W46" i="25"/>
  <c r="W44" i="25"/>
  <c r="W57" i="25"/>
  <c r="W41" i="25"/>
  <c r="W52" i="25"/>
  <c r="U61" i="25"/>
  <c r="U50" i="25"/>
  <c r="U59" i="25"/>
  <c r="U57" i="25"/>
  <c r="U55" i="25"/>
  <c r="U44" i="25"/>
  <c r="U42" i="25"/>
  <c r="U40" i="25"/>
  <c r="U38" i="25"/>
  <c r="U53" i="25"/>
  <c r="U51" i="25"/>
  <c r="U49" i="25"/>
  <c r="U47" i="25"/>
  <c r="U48" i="25"/>
  <c r="U62" i="25"/>
  <c r="U45" i="25"/>
  <c r="U60" i="25"/>
  <c r="U58" i="25"/>
  <c r="U56" i="25"/>
  <c r="U54" i="25"/>
  <c r="U43" i="25"/>
  <c r="U41" i="25"/>
  <c r="U39" i="25"/>
  <c r="U52" i="25"/>
  <c r="U37" i="25"/>
  <c r="U46" i="25"/>
  <c r="S60" i="25"/>
  <c r="S46" i="25"/>
  <c r="S40" i="25"/>
  <c r="S37" i="25"/>
  <c r="S55" i="25"/>
  <c r="S49" i="25"/>
  <c r="S43" i="25"/>
  <c r="S61" i="25"/>
  <c r="S58" i="25"/>
  <c r="S38" i="25"/>
  <c r="S59" i="25"/>
  <c r="S47" i="25"/>
  <c r="S41" i="25"/>
  <c r="S62" i="25"/>
  <c r="S39" i="25"/>
  <c r="S56" i="25"/>
  <c r="S53" i="25"/>
  <c r="S50" i="25"/>
  <c r="S44" i="25"/>
  <c r="S54" i="25"/>
  <c r="S51" i="25"/>
  <c r="S48" i="25"/>
  <c r="S45" i="25"/>
  <c r="S42" i="25"/>
  <c r="S52" i="25"/>
  <c r="S57" i="25"/>
  <c r="Q45" i="25"/>
  <c r="Q59" i="25"/>
  <c r="Q55" i="25"/>
  <c r="Q50" i="25"/>
  <c r="Q46" i="25"/>
  <c r="Q41" i="25"/>
  <c r="Q57" i="25"/>
  <c r="Q39" i="25"/>
  <c r="Q51" i="25"/>
  <c r="Q37" i="25"/>
  <c r="Q43" i="25"/>
  <c r="Q60" i="25"/>
  <c r="Q56" i="25"/>
  <c r="Q47" i="25"/>
  <c r="Q42" i="25"/>
  <c r="Q38" i="25"/>
  <c r="Q61" i="25"/>
  <c r="Q52" i="25"/>
  <c r="Q48" i="25"/>
  <c r="Q62" i="25"/>
  <c r="Q53" i="25"/>
  <c r="Q58" i="25"/>
  <c r="Q54" i="25"/>
  <c r="Q49" i="25"/>
  <c r="Q44" i="25"/>
  <c r="Q40" i="25"/>
  <c r="O54" i="25"/>
  <c r="O53" i="25"/>
  <c r="O42" i="25"/>
  <c r="O41" i="25"/>
  <c r="O55" i="25"/>
  <c r="O43" i="25"/>
  <c r="O56" i="25"/>
  <c r="O46" i="25"/>
  <c r="O45" i="25"/>
  <c r="O44" i="25"/>
  <c r="O57" i="25"/>
  <c r="O47" i="25"/>
  <c r="O58" i="25"/>
  <c r="O48" i="25"/>
  <c r="O38" i="25"/>
  <c r="O37" i="25"/>
  <c r="O52" i="25"/>
  <c r="O59" i="25"/>
  <c r="O49" i="25"/>
  <c r="O39" i="25"/>
  <c r="O62" i="25"/>
  <c r="O61" i="25"/>
  <c r="O60" i="25"/>
  <c r="O51" i="25"/>
  <c r="O50" i="25"/>
  <c r="O40" i="25"/>
  <c r="M37" i="25"/>
  <c r="M51" i="25"/>
  <c r="M48" i="25"/>
  <c r="M50" i="25"/>
  <c r="M46" i="25"/>
  <c r="M62" i="25"/>
  <c r="M61" i="25"/>
  <c r="M52" i="25"/>
  <c r="M49" i="25"/>
  <c r="M60" i="25"/>
  <c r="M59" i="25"/>
  <c r="M58" i="25"/>
  <c r="M57" i="25"/>
  <c r="M56" i="25"/>
  <c r="M55" i="25"/>
  <c r="M54" i="25"/>
  <c r="M47" i="25"/>
  <c r="M53" i="25"/>
  <c r="M45" i="25"/>
  <c r="M44" i="25"/>
  <c r="M43" i="25"/>
  <c r="M42" i="25"/>
  <c r="M41" i="25"/>
  <c r="M40" i="25"/>
  <c r="M39" i="25"/>
  <c r="M38" i="25"/>
  <c r="G60" i="16"/>
  <c r="G56" i="16"/>
  <c r="G52" i="16"/>
  <c r="G48" i="16"/>
  <c r="G39" i="16"/>
  <c r="G44" i="16"/>
  <c r="G40" i="16"/>
  <c r="G61" i="16"/>
  <c r="G57" i="16"/>
  <c r="G53" i="16"/>
  <c r="G49" i="16"/>
  <c r="G41" i="16"/>
  <c r="G47" i="16"/>
  <c r="G45" i="16"/>
  <c r="G62" i="16"/>
  <c r="G58" i="16"/>
  <c r="G54" i="16"/>
  <c r="G50" i="16"/>
  <c r="G42" i="16"/>
  <c r="G37" i="16"/>
  <c r="G46" i="16"/>
  <c r="G59" i="16"/>
  <c r="G55" i="16"/>
  <c r="G51" i="16"/>
  <c r="G43" i="16"/>
  <c r="G38" i="16"/>
  <c r="I44" i="16"/>
  <c r="I40" i="16"/>
  <c r="I61" i="16"/>
  <c r="I57" i="16"/>
  <c r="I53" i="16"/>
  <c r="I49" i="16"/>
  <c r="I41" i="16"/>
  <c r="I45" i="16"/>
  <c r="I52" i="16"/>
  <c r="I62" i="16"/>
  <c r="I58" i="16"/>
  <c r="I54" i="16"/>
  <c r="I50" i="16"/>
  <c r="I42" i="16"/>
  <c r="I37" i="16"/>
  <c r="I56" i="16"/>
  <c r="I46" i="16"/>
  <c r="I39" i="16"/>
  <c r="I59" i="16"/>
  <c r="I55" i="16"/>
  <c r="I51" i="16"/>
  <c r="I43" i="16"/>
  <c r="I38" i="16"/>
  <c r="I48" i="16"/>
  <c r="I47" i="16"/>
  <c r="I60" i="16"/>
  <c r="M45" i="16"/>
  <c r="M41" i="16"/>
  <c r="M62" i="16"/>
  <c r="M58" i="16"/>
  <c r="M54" i="16"/>
  <c r="M50" i="16"/>
  <c r="M42" i="16"/>
  <c r="M37" i="16"/>
  <c r="M49" i="16"/>
  <c r="M46" i="16"/>
  <c r="M61" i="16"/>
  <c r="M59" i="16"/>
  <c r="M55" i="16"/>
  <c r="M51" i="16"/>
  <c r="M43" i="16"/>
  <c r="M38" i="16"/>
  <c r="M47" i="16"/>
  <c r="M60" i="16"/>
  <c r="M56" i="16"/>
  <c r="M52" i="16"/>
  <c r="M48" i="16"/>
  <c r="M39" i="16"/>
  <c r="M57" i="16"/>
  <c r="M44" i="16"/>
  <c r="M40" i="16"/>
  <c r="M53" i="16"/>
  <c r="K61" i="16"/>
  <c r="K57" i="16"/>
  <c r="K53" i="16"/>
  <c r="K49" i="16"/>
  <c r="K41" i="16"/>
  <c r="K45" i="16"/>
  <c r="K62" i="16"/>
  <c r="K58" i="16"/>
  <c r="K54" i="16"/>
  <c r="K50" i="16"/>
  <c r="K42" i="16"/>
  <c r="K37" i="16"/>
  <c r="K46" i="16"/>
  <c r="K59" i="16"/>
  <c r="K55" i="16"/>
  <c r="K51" i="16"/>
  <c r="K43" i="16"/>
  <c r="K38" i="16"/>
  <c r="K47" i="16"/>
  <c r="K60" i="16"/>
  <c r="K56" i="16"/>
  <c r="K52" i="16"/>
  <c r="K48" i="16"/>
  <c r="K39" i="16"/>
  <c r="K44" i="16"/>
  <c r="K40" i="16"/>
  <c r="O62" i="16"/>
  <c r="O58" i="16"/>
  <c r="O54" i="16"/>
  <c r="O50" i="16"/>
  <c r="O42" i="16"/>
  <c r="O37" i="16"/>
  <c r="O45" i="16"/>
  <c r="O46" i="16"/>
  <c r="O59" i="16"/>
  <c r="O55" i="16"/>
  <c r="O51" i="16"/>
  <c r="O43" i="16"/>
  <c r="O38" i="16"/>
  <c r="O47" i="16"/>
  <c r="O60" i="16"/>
  <c r="O56" i="16"/>
  <c r="O52" i="16"/>
  <c r="O48" i="16"/>
  <c r="O39" i="16"/>
  <c r="O44" i="16"/>
  <c r="O40" i="16"/>
  <c r="O61" i="16"/>
  <c r="O57" i="16"/>
  <c r="O53" i="16"/>
  <c r="O49" i="16"/>
  <c r="O41" i="16"/>
  <c r="Q46" i="16"/>
  <c r="Q59" i="16"/>
  <c r="Q55" i="16"/>
  <c r="Q51" i="16"/>
  <c r="Q43" i="16"/>
  <c r="Q38" i="16"/>
  <c r="Q47" i="16"/>
  <c r="Q58" i="16"/>
  <c r="Q42" i="16"/>
  <c r="Q37" i="16"/>
  <c r="Q60" i="16"/>
  <c r="Q56" i="16"/>
  <c r="Q52" i="16"/>
  <c r="Q48" i="16"/>
  <c r="Q39" i="16"/>
  <c r="Q50" i="16"/>
  <c r="Q44" i="16"/>
  <c r="Q40" i="16"/>
  <c r="Q61" i="16"/>
  <c r="Q57" i="16"/>
  <c r="Q53" i="16"/>
  <c r="Q49" i="16"/>
  <c r="Q41" i="16"/>
  <c r="Q45" i="16"/>
  <c r="Q62" i="16"/>
  <c r="Q54" i="16"/>
  <c r="S59" i="16"/>
  <c r="S55" i="16"/>
  <c r="S51" i="16"/>
  <c r="S43" i="16"/>
  <c r="S38" i="16"/>
  <c r="S47" i="16"/>
  <c r="S60" i="16"/>
  <c r="S56" i="16"/>
  <c r="S52" i="16"/>
  <c r="S48" i="16"/>
  <c r="S39" i="16"/>
  <c r="S44" i="16"/>
  <c r="S40" i="16"/>
  <c r="S61" i="16"/>
  <c r="S57" i="16"/>
  <c r="S53" i="16"/>
  <c r="S49" i="16"/>
  <c r="S41" i="16"/>
  <c r="S45" i="16"/>
  <c r="S62" i="16"/>
  <c r="S58" i="16"/>
  <c r="S54" i="16"/>
  <c r="S50" i="16"/>
  <c r="S42" i="16"/>
  <c r="S37" i="16"/>
  <c r="S46" i="16"/>
  <c r="E47" i="16"/>
  <c r="E51" i="16"/>
  <c r="E60" i="16"/>
  <c r="E56" i="16"/>
  <c r="E52" i="16"/>
  <c r="E48" i="16"/>
  <c r="E39" i="16"/>
  <c r="E44" i="16"/>
  <c r="E40" i="16"/>
  <c r="E55" i="16"/>
  <c r="E61" i="16"/>
  <c r="E57" i="16"/>
  <c r="E53" i="16"/>
  <c r="E49" i="16"/>
  <c r="E41" i="16"/>
  <c r="E59" i="16"/>
  <c r="E45" i="16"/>
  <c r="E62" i="16"/>
  <c r="E58" i="16"/>
  <c r="E54" i="16"/>
  <c r="E50" i="16"/>
  <c r="E42" i="16"/>
  <c r="E37" i="16"/>
  <c r="E43" i="16"/>
  <c r="E38" i="16"/>
  <c r="E46" i="16"/>
  <c r="U37" i="16"/>
  <c r="AE55" i="15"/>
  <c r="AE48" i="15"/>
  <c r="AE40" i="15"/>
  <c r="AE39" i="15"/>
  <c r="AE56" i="15"/>
  <c r="AE49" i="15"/>
  <c r="AE41" i="15"/>
  <c r="AE54" i="15"/>
  <c r="AE57" i="15"/>
  <c r="AE50" i="15"/>
  <c r="AE42" i="15"/>
  <c r="AE58" i="15"/>
  <c r="AE51" i="15"/>
  <c r="AE43" i="15"/>
  <c r="AE59" i="15"/>
  <c r="AE44" i="15"/>
  <c r="AE62" i="15"/>
  <c r="AE47" i="15"/>
  <c r="AE38" i="15"/>
  <c r="AE60" i="15"/>
  <c r="AE52" i="15"/>
  <c r="AE45" i="15"/>
  <c r="AE61" i="15"/>
  <c r="AE53" i="15"/>
  <c r="AE46" i="15"/>
  <c r="AE37" i="15"/>
  <c r="C57" i="15"/>
  <c r="C50" i="15"/>
  <c r="C42" i="15"/>
  <c r="C58" i="15"/>
  <c r="C51" i="15"/>
  <c r="C43" i="15"/>
  <c r="C59" i="15"/>
  <c r="C52" i="15"/>
  <c r="C44" i="15"/>
  <c r="C60" i="15"/>
  <c r="C45" i="15"/>
  <c r="C61" i="15"/>
  <c r="C53" i="15"/>
  <c r="C46" i="15"/>
  <c r="C37" i="15"/>
  <c r="C49" i="15"/>
  <c r="C41" i="15"/>
  <c r="C62" i="15"/>
  <c r="C54" i="15"/>
  <c r="C47" i="15"/>
  <c r="C38" i="15"/>
  <c r="C55" i="15"/>
  <c r="C48" i="15"/>
  <c r="C40" i="15"/>
  <c r="C39" i="15"/>
  <c r="C56" i="15"/>
  <c r="S57" i="15"/>
  <c r="S50" i="15"/>
  <c r="S42" i="15"/>
  <c r="S41" i="15"/>
  <c r="S58" i="15"/>
  <c r="S51" i="15"/>
  <c r="S43" i="15"/>
  <c r="S59" i="15"/>
  <c r="S52" i="15"/>
  <c r="S44" i="15"/>
  <c r="S60" i="15"/>
  <c r="S45" i="15"/>
  <c r="S61" i="15"/>
  <c r="S53" i="15"/>
  <c r="S46" i="15"/>
  <c r="S37" i="15"/>
  <c r="S56" i="15"/>
  <c r="S62" i="15"/>
  <c r="S54" i="15"/>
  <c r="S47" i="15"/>
  <c r="S38" i="15"/>
  <c r="S55" i="15"/>
  <c r="S48" i="15"/>
  <c r="S40" i="15"/>
  <c r="S39" i="15"/>
  <c r="S49" i="15"/>
  <c r="AC62" i="15"/>
  <c r="AC54" i="15"/>
  <c r="AC47" i="15"/>
  <c r="AC38" i="15"/>
  <c r="AC55" i="15"/>
  <c r="AC48" i="15"/>
  <c r="AC40" i="15"/>
  <c r="AC39" i="15"/>
  <c r="AC56" i="15"/>
  <c r="AC49" i="15"/>
  <c r="AC41" i="15"/>
  <c r="AC57" i="15"/>
  <c r="AC50" i="15"/>
  <c r="AC42" i="15"/>
  <c r="AC61" i="15"/>
  <c r="AC58" i="15"/>
  <c r="AC51" i="15"/>
  <c r="AC43" i="15"/>
  <c r="AC59" i="15"/>
  <c r="AC44" i="15"/>
  <c r="AC37" i="15"/>
  <c r="AC60" i="15"/>
  <c r="AC52" i="15"/>
  <c r="AC45" i="15"/>
  <c r="AC53" i="15"/>
  <c r="AC46" i="15"/>
  <c r="Q56" i="15"/>
  <c r="Q49" i="15"/>
  <c r="Q41" i="15"/>
  <c r="Q57" i="15"/>
  <c r="Q50" i="15"/>
  <c r="Q42" i="15"/>
  <c r="Q48" i="15"/>
  <c r="Q40" i="15"/>
  <c r="Q58" i="15"/>
  <c r="Q51" i="15"/>
  <c r="Q43" i="15"/>
  <c r="Q59" i="15"/>
  <c r="Q52" i="15"/>
  <c r="Q44" i="15"/>
  <c r="Q55" i="15"/>
  <c r="Q60" i="15"/>
  <c r="Q45" i="15"/>
  <c r="Q61" i="15"/>
  <c r="Q53" i="15"/>
  <c r="Q46" i="15"/>
  <c r="Q37" i="15"/>
  <c r="Q62" i="15"/>
  <c r="Q54" i="15"/>
  <c r="Q47" i="15"/>
  <c r="Q38" i="15"/>
  <c r="Q39" i="15"/>
  <c r="U58" i="15"/>
  <c r="U51" i="15"/>
  <c r="U43" i="15"/>
  <c r="U57" i="15"/>
  <c r="U59" i="15"/>
  <c r="U44" i="15"/>
  <c r="U50" i="15"/>
  <c r="U42" i="15"/>
  <c r="U60" i="15"/>
  <c r="U45" i="15"/>
  <c r="U61" i="15"/>
  <c r="U53" i="15"/>
  <c r="U46" i="15"/>
  <c r="U37" i="15"/>
  <c r="U62" i="15"/>
  <c r="U54" i="15"/>
  <c r="U47" i="15"/>
  <c r="U38" i="15"/>
  <c r="U55" i="15"/>
  <c r="U48" i="15"/>
  <c r="U40" i="15"/>
  <c r="U39" i="15"/>
  <c r="U52" i="15"/>
  <c r="U56" i="15"/>
  <c r="U49" i="15"/>
  <c r="U41" i="15"/>
  <c r="AA61" i="15"/>
  <c r="AA53" i="15"/>
  <c r="AA46" i="15"/>
  <c r="AA37" i="15"/>
  <c r="AA45" i="15"/>
  <c r="AA62" i="15"/>
  <c r="AA54" i="15"/>
  <c r="AA47" i="15"/>
  <c r="AA38" i="15"/>
  <c r="AA52" i="15"/>
  <c r="AA55" i="15"/>
  <c r="AA48" i="15"/>
  <c r="AA40" i="15"/>
  <c r="AA39" i="15"/>
  <c r="AA56" i="15"/>
  <c r="AA49" i="15"/>
  <c r="AA41" i="15"/>
  <c r="AA57" i="15"/>
  <c r="AA50" i="15"/>
  <c r="AA42" i="15"/>
  <c r="AA58" i="15"/>
  <c r="AA51" i="15"/>
  <c r="AA43" i="15"/>
  <c r="AA59" i="15"/>
  <c r="AA44" i="15"/>
  <c r="AA60" i="15"/>
  <c r="G59" i="15"/>
  <c r="G52" i="15"/>
  <c r="G44" i="15"/>
  <c r="G60" i="15"/>
  <c r="G45" i="15"/>
  <c r="G58" i="15"/>
  <c r="G61" i="15"/>
  <c r="G53" i="15"/>
  <c r="G46" i="15"/>
  <c r="G37" i="15"/>
  <c r="G62" i="15"/>
  <c r="G54" i="15"/>
  <c r="G47" i="15"/>
  <c r="G38" i="15"/>
  <c r="G55" i="15"/>
  <c r="G48" i="15"/>
  <c r="G40" i="15"/>
  <c r="G39" i="15"/>
  <c r="G43" i="15"/>
  <c r="G56" i="15"/>
  <c r="G49" i="15"/>
  <c r="G41" i="15"/>
  <c r="G51" i="15"/>
  <c r="G57" i="15"/>
  <c r="G50" i="15"/>
  <c r="G42" i="15"/>
  <c r="K61" i="15"/>
  <c r="K53" i="15"/>
  <c r="K46" i="15"/>
  <c r="K37" i="15"/>
  <c r="K62" i="15"/>
  <c r="K54" i="15"/>
  <c r="K47" i="15"/>
  <c r="K38" i="15"/>
  <c r="K60" i="15"/>
  <c r="K45" i="15"/>
  <c r="K55" i="15"/>
  <c r="K48" i="15"/>
  <c r="K40" i="15"/>
  <c r="K39" i="15"/>
  <c r="K56" i="15"/>
  <c r="K49" i="15"/>
  <c r="K41" i="15"/>
  <c r="K57" i="15"/>
  <c r="K50" i="15"/>
  <c r="K42" i="15"/>
  <c r="K58" i="15"/>
  <c r="K51" i="15"/>
  <c r="K43" i="15"/>
  <c r="K59" i="15"/>
  <c r="K52" i="15"/>
  <c r="K44" i="15"/>
  <c r="M62" i="15"/>
  <c r="M54" i="15"/>
  <c r="M47" i="15"/>
  <c r="M38" i="15"/>
  <c r="M37" i="15"/>
  <c r="M55" i="15"/>
  <c r="M48" i="15"/>
  <c r="M40" i="15"/>
  <c r="M39" i="15"/>
  <c r="M61" i="15"/>
  <c r="M56" i="15"/>
  <c r="M49" i="15"/>
  <c r="M41" i="15"/>
  <c r="M57" i="15"/>
  <c r="M50" i="15"/>
  <c r="M42" i="15"/>
  <c r="M53" i="15"/>
  <c r="M58" i="15"/>
  <c r="M51" i="15"/>
  <c r="M43" i="15"/>
  <c r="M59" i="15"/>
  <c r="M52" i="15"/>
  <c r="M44" i="15"/>
  <c r="M46" i="15"/>
  <c r="M60" i="15"/>
  <c r="M45" i="15"/>
  <c r="O55" i="15"/>
  <c r="O48" i="15"/>
  <c r="O40" i="15"/>
  <c r="O39" i="15"/>
  <c r="O56" i="15"/>
  <c r="O49" i="15"/>
  <c r="O41" i="15"/>
  <c r="O38" i="15"/>
  <c r="O57" i="15"/>
  <c r="O50" i="15"/>
  <c r="O42" i="15"/>
  <c r="O62" i="15"/>
  <c r="O58" i="15"/>
  <c r="O51" i="15"/>
  <c r="O43" i="15"/>
  <c r="O47" i="15"/>
  <c r="O59" i="15"/>
  <c r="O52" i="15"/>
  <c r="O44" i="15"/>
  <c r="O54" i="15"/>
  <c r="O60" i="15"/>
  <c r="O45" i="15"/>
  <c r="O61" i="15"/>
  <c r="O53" i="15"/>
  <c r="O46" i="15"/>
  <c r="O37" i="15"/>
  <c r="E58" i="15"/>
  <c r="E51" i="15"/>
  <c r="E43" i="15"/>
  <c r="E59" i="15"/>
  <c r="E52" i="15"/>
  <c r="E44" i="15"/>
  <c r="E60" i="15"/>
  <c r="E45" i="15"/>
  <c r="E61" i="15"/>
  <c r="E53" i="15"/>
  <c r="E46" i="15"/>
  <c r="E37" i="15"/>
  <c r="E50" i="15"/>
  <c r="E62" i="15"/>
  <c r="E54" i="15"/>
  <c r="E47" i="15"/>
  <c r="E38" i="15"/>
  <c r="E55" i="15"/>
  <c r="E48" i="15"/>
  <c r="E40" i="15"/>
  <c r="E39" i="15"/>
  <c r="E57" i="15"/>
  <c r="E42" i="15"/>
  <c r="E56" i="15"/>
  <c r="E49" i="15"/>
  <c r="E41" i="15"/>
  <c r="W59" i="15"/>
  <c r="W44" i="15"/>
  <c r="W51" i="15"/>
  <c r="W60" i="15"/>
  <c r="W52" i="15"/>
  <c r="W45" i="15"/>
  <c r="W61" i="15"/>
  <c r="W53" i="15"/>
  <c r="W46" i="15"/>
  <c r="W37" i="15"/>
  <c r="W62" i="15"/>
  <c r="W54" i="15"/>
  <c r="W47" i="15"/>
  <c r="W38" i="15"/>
  <c r="W55" i="15"/>
  <c r="W48" i="15"/>
  <c r="W40" i="15"/>
  <c r="W39" i="15"/>
  <c r="W56" i="15"/>
  <c r="W49" i="15"/>
  <c r="W41" i="15"/>
  <c r="W57" i="15"/>
  <c r="W50" i="15"/>
  <c r="W42" i="15"/>
  <c r="W58" i="15"/>
  <c r="W43" i="15"/>
  <c r="I60" i="15"/>
  <c r="I45" i="15"/>
  <c r="I61" i="15"/>
  <c r="I53" i="15"/>
  <c r="I46" i="15"/>
  <c r="I37" i="15"/>
  <c r="I62" i="15"/>
  <c r="I54" i="15"/>
  <c r="I47" i="15"/>
  <c r="I38" i="15"/>
  <c r="I55" i="15"/>
  <c r="I48" i="15"/>
  <c r="I40" i="15"/>
  <c r="I39" i="15"/>
  <c r="I59" i="15"/>
  <c r="I44" i="15"/>
  <c r="I56" i="15"/>
  <c r="I49" i="15"/>
  <c r="I41" i="15"/>
  <c r="I52" i="15"/>
  <c r="I57" i="15"/>
  <c r="I50" i="15"/>
  <c r="I42" i="15"/>
  <c r="I58" i="15"/>
  <c r="I51" i="15"/>
  <c r="I43" i="15"/>
  <c r="Y60" i="15"/>
  <c r="Y52" i="15"/>
  <c r="Y45" i="15"/>
  <c r="Y61" i="15"/>
  <c r="Y53" i="15"/>
  <c r="Y46" i="15"/>
  <c r="Y37" i="15"/>
  <c r="Y62" i="15"/>
  <c r="Y54" i="15"/>
  <c r="Y47" i="15"/>
  <c r="Y38" i="15"/>
  <c r="Y55" i="15"/>
  <c r="Y48" i="15"/>
  <c r="Y40" i="15"/>
  <c r="Y39" i="15"/>
  <c r="Y56" i="15"/>
  <c r="Y49" i="15"/>
  <c r="Y41" i="15"/>
  <c r="Y59" i="15"/>
  <c r="Y44" i="15"/>
  <c r="Y57" i="15"/>
  <c r="Y50" i="15"/>
  <c r="Y42" i="15"/>
  <c r="Y58" i="15"/>
  <c r="Y51" i="15"/>
  <c r="Y43" i="15"/>
  <c r="AG62" i="11"/>
  <c r="AG61" i="11"/>
  <c r="AG60" i="11"/>
  <c r="AG59" i="11"/>
  <c r="AG58" i="11"/>
  <c r="AG46" i="11"/>
  <c r="AG55" i="11"/>
  <c r="AG49" i="11"/>
  <c r="AG45" i="11"/>
  <c r="AG38" i="11"/>
  <c r="AG53" i="11"/>
  <c r="AG56" i="11"/>
  <c r="AG51" i="11"/>
  <c r="AG48" i="11"/>
  <c r="AG37" i="11"/>
  <c r="AG57" i="11"/>
  <c r="AG50" i="11"/>
  <c r="AG52" i="11"/>
  <c r="AG40" i="11"/>
  <c r="AG44" i="11"/>
  <c r="AG43" i="11"/>
  <c r="AG42" i="11"/>
  <c r="AG41" i="11"/>
  <c r="AG54" i="11"/>
  <c r="AG47" i="11"/>
  <c r="AG39" i="11"/>
  <c r="N4" i="4"/>
  <c r="AJ37" i="23"/>
  <c r="N19" i="4"/>
  <c r="N10" i="4"/>
  <c r="N11" i="4"/>
  <c r="N12" i="4"/>
  <c r="N9" i="4"/>
  <c r="N27" i="4"/>
  <c r="N15" i="4"/>
  <c r="K17" i="4"/>
  <c r="K15" i="4"/>
  <c r="AJ37" i="20"/>
  <c r="C8" i="4"/>
  <c r="C12" i="4"/>
  <c r="C7" i="4"/>
  <c r="C29" i="4"/>
  <c r="C18" i="4"/>
  <c r="N7" i="4"/>
  <c r="N25" i="4"/>
  <c r="N5" i="4"/>
  <c r="N17" i="4"/>
  <c r="N23" i="4"/>
  <c r="N29" i="4"/>
  <c r="N6" i="4"/>
  <c r="N8" i="4"/>
  <c r="K25" i="4"/>
  <c r="K8" i="4"/>
  <c r="K18" i="4"/>
  <c r="K7" i="4"/>
  <c r="K4" i="4"/>
  <c r="K12" i="4"/>
  <c r="K24" i="4"/>
  <c r="E10" i="4"/>
  <c r="E23" i="4"/>
  <c r="E12" i="4"/>
  <c r="E11" i="4"/>
  <c r="E9" i="4"/>
  <c r="E15" i="4"/>
  <c r="E6" i="4"/>
  <c r="E7" i="4"/>
  <c r="E22" i="4"/>
  <c r="E29" i="4"/>
  <c r="C11" i="4"/>
  <c r="C6" i="4"/>
  <c r="C10" i="4"/>
  <c r="C23" i="4"/>
  <c r="C25" i="4"/>
  <c r="AJ37" i="1"/>
  <c r="C15" i="4"/>
  <c r="C5" i="4"/>
  <c r="C17" i="4"/>
  <c r="C24" i="4"/>
  <c r="C21" i="4"/>
  <c r="N24" i="4"/>
  <c r="K6" i="4"/>
  <c r="AJ37" i="13"/>
  <c r="N18" i="4"/>
  <c r="K10" i="4"/>
  <c r="K22" i="4"/>
  <c r="K9" i="4"/>
  <c r="K21" i="4"/>
  <c r="K19" i="4"/>
  <c r="K11" i="4"/>
  <c r="K29" i="4"/>
  <c r="K27" i="4"/>
  <c r="K14" i="4"/>
  <c r="K23" i="4"/>
  <c r="AJ37" i="28" l="1"/>
  <c r="AJ44" i="14"/>
  <c r="AJ11" i="14"/>
  <c r="AJ19" i="14"/>
  <c r="AJ52" i="14"/>
  <c r="AJ58" i="14"/>
  <c r="AJ25" i="14"/>
  <c r="AJ9" i="14"/>
  <c r="AJ42" i="14"/>
  <c r="AJ39" i="28"/>
  <c r="AJ47" i="28"/>
  <c r="AJ55" i="28"/>
  <c r="AJ10" i="28"/>
  <c r="AJ61" i="24"/>
  <c r="AJ28" i="24"/>
  <c r="AJ53" i="24"/>
  <c r="AJ20" i="24"/>
  <c r="AJ41" i="24"/>
  <c r="AJ8" i="24"/>
  <c r="AJ12" i="14"/>
  <c r="AJ45" i="14"/>
  <c r="AJ53" i="14"/>
  <c r="AJ20" i="14"/>
  <c r="AJ28" i="14"/>
  <c r="AJ61" i="14"/>
  <c r="AJ10" i="14"/>
  <c r="AJ43" i="14"/>
  <c r="AJ40" i="28"/>
  <c r="AJ48" i="28"/>
  <c r="AJ56" i="28"/>
  <c r="AJ60" i="24"/>
  <c r="AJ27" i="24"/>
  <c r="AJ52" i="24"/>
  <c r="AJ19" i="24"/>
  <c r="AJ39" i="24"/>
  <c r="AJ6" i="24"/>
  <c r="AJ11" i="28"/>
  <c r="AJ19" i="28"/>
  <c r="AJ27" i="28"/>
  <c r="AJ46" i="14"/>
  <c r="AJ13" i="14"/>
  <c r="AJ21" i="14"/>
  <c r="AJ54" i="14"/>
  <c r="AJ62" i="14"/>
  <c r="AJ29" i="14"/>
  <c r="AJ8" i="28"/>
  <c r="AJ41" i="28"/>
  <c r="AJ16" i="28"/>
  <c r="AJ49" i="28"/>
  <c r="AJ24" i="28"/>
  <c r="AJ57" i="28"/>
  <c r="AJ4" i="28"/>
  <c r="AJ12" i="28"/>
  <c r="AJ20" i="28"/>
  <c r="AJ28" i="28"/>
  <c r="AJ59" i="24"/>
  <c r="AJ26" i="24"/>
  <c r="AJ51" i="24"/>
  <c r="AJ18" i="24"/>
  <c r="AJ46" i="24"/>
  <c r="AJ13" i="24"/>
  <c r="AJ26" i="28"/>
  <c r="AJ14" i="14"/>
  <c r="AJ47" i="14"/>
  <c r="AJ22" i="14"/>
  <c r="AJ55" i="14"/>
  <c r="AJ4" i="14"/>
  <c r="AJ37" i="14"/>
  <c r="AJ14" i="28"/>
  <c r="AJ22" i="28"/>
  <c r="AJ9" i="28"/>
  <c r="AJ42" i="28"/>
  <c r="AJ17" i="28"/>
  <c r="AJ50" i="28"/>
  <c r="AJ25" i="28"/>
  <c r="AJ58" i="28"/>
  <c r="AJ58" i="24"/>
  <c r="AJ25" i="24"/>
  <c r="AJ50" i="24"/>
  <c r="AJ17" i="24"/>
  <c r="AJ45" i="24"/>
  <c r="AJ12" i="24"/>
  <c r="O29" i="4" s="1"/>
  <c r="AJ15" i="14"/>
  <c r="AJ48" i="14"/>
  <c r="AJ56" i="14"/>
  <c r="AJ23" i="14"/>
  <c r="AJ5" i="14"/>
  <c r="A5" i="14" s="1"/>
  <c r="AJ38" i="14"/>
  <c r="AJ43" i="28"/>
  <c r="AJ51" i="28"/>
  <c r="AJ59" i="28"/>
  <c r="AJ57" i="24"/>
  <c r="AJ24" i="24"/>
  <c r="AJ49" i="24"/>
  <c r="AJ16" i="24"/>
  <c r="AJ44" i="24"/>
  <c r="AJ11" i="24"/>
  <c r="AJ18" i="28"/>
  <c r="AJ16" i="14"/>
  <c r="AJ49" i="14"/>
  <c r="AJ57" i="14"/>
  <c r="AJ24" i="14"/>
  <c r="AJ39" i="14"/>
  <c r="AJ6" i="14"/>
  <c r="AJ6" i="28"/>
  <c r="AJ44" i="28"/>
  <c r="AJ52" i="28"/>
  <c r="AJ60" i="28"/>
  <c r="AJ7" i="28"/>
  <c r="AJ15" i="28"/>
  <c r="AJ23" i="28"/>
  <c r="AJ56" i="24"/>
  <c r="AJ23" i="24"/>
  <c r="AJ15" i="24"/>
  <c r="AJ48" i="24"/>
  <c r="AJ42" i="24"/>
  <c r="AJ9" i="24"/>
  <c r="O27" i="4" s="1"/>
  <c r="AJ17" i="14"/>
  <c r="AJ50" i="14"/>
  <c r="AJ26" i="14"/>
  <c r="AJ59" i="14"/>
  <c r="AJ40" i="14"/>
  <c r="AJ7" i="14"/>
  <c r="AJ45" i="28"/>
  <c r="AJ53" i="28"/>
  <c r="AJ61" i="28"/>
  <c r="AJ55" i="24"/>
  <c r="AJ22" i="24"/>
  <c r="AJ14" i="24"/>
  <c r="AJ47" i="24"/>
  <c r="AJ40" i="24"/>
  <c r="AJ7" i="24"/>
  <c r="AJ18" i="14"/>
  <c r="AJ51" i="14"/>
  <c r="AJ27" i="14"/>
  <c r="AJ60" i="14"/>
  <c r="AJ8" i="14"/>
  <c r="AJ41" i="14"/>
  <c r="AJ5" i="28"/>
  <c r="AJ38" i="28"/>
  <c r="AJ13" i="28"/>
  <c r="AJ46" i="28"/>
  <c r="AJ21" i="28"/>
  <c r="AJ54" i="28"/>
  <c r="AJ29" i="28"/>
  <c r="AJ62" i="28"/>
  <c r="AJ62" i="24"/>
  <c r="AJ29" i="24"/>
  <c r="AJ54" i="24"/>
  <c r="AJ21" i="24"/>
  <c r="O21" i="4" s="1"/>
  <c r="AJ43" i="24"/>
  <c r="AJ10" i="24"/>
  <c r="O9" i="4" s="1"/>
  <c r="AJ38" i="24"/>
  <c r="AJ5" i="24"/>
  <c r="AJ47" i="27"/>
  <c r="AJ14" i="27"/>
  <c r="AJ55" i="27"/>
  <c r="AJ22" i="27"/>
  <c r="AJ40" i="27"/>
  <c r="AJ7" i="27"/>
  <c r="AJ48" i="27"/>
  <c r="AJ15" i="27"/>
  <c r="AJ39" i="27"/>
  <c r="AJ6" i="27"/>
  <c r="AJ62" i="27"/>
  <c r="AJ29" i="27"/>
  <c r="AJ41" i="27"/>
  <c r="AJ8" i="27"/>
  <c r="AJ49" i="27"/>
  <c r="AJ16" i="27"/>
  <c r="AJ58" i="27"/>
  <c r="AJ25" i="27"/>
  <c r="AJ9" i="27"/>
  <c r="AJ42" i="27"/>
  <c r="AJ50" i="27"/>
  <c r="AJ17" i="27"/>
  <c r="AJ59" i="27"/>
  <c r="AJ26" i="27"/>
  <c r="AJ43" i="27"/>
  <c r="AJ10" i="27"/>
  <c r="AJ51" i="27"/>
  <c r="AJ18" i="27"/>
  <c r="AJ28" i="27"/>
  <c r="AJ61" i="27"/>
  <c r="AJ11" i="27"/>
  <c r="AJ44" i="27"/>
  <c r="AJ19" i="27"/>
  <c r="AJ52" i="27"/>
  <c r="AJ57" i="27"/>
  <c r="AJ24" i="27"/>
  <c r="AJ4" i="27"/>
  <c r="AJ37" i="27"/>
  <c r="AJ12" i="27"/>
  <c r="AJ45" i="27"/>
  <c r="AJ20" i="27"/>
  <c r="AJ53" i="27"/>
  <c r="AJ56" i="27"/>
  <c r="AJ23" i="27"/>
  <c r="AJ27" i="27"/>
  <c r="AJ60" i="27"/>
  <c r="AJ38" i="27"/>
  <c r="AJ5" i="27"/>
  <c r="AJ46" i="27"/>
  <c r="AJ13" i="27"/>
  <c r="AJ54" i="27"/>
  <c r="AJ21" i="27"/>
  <c r="AJ37" i="26"/>
  <c r="AJ39" i="26"/>
  <c r="V8" i="4"/>
  <c r="AJ6" i="26"/>
  <c r="AJ29" i="26"/>
  <c r="AJ62" i="26"/>
  <c r="V13" i="4"/>
  <c r="AJ40" i="26"/>
  <c r="AJ7" i="26"/>
  <c r="V15" i="4"/>
  <c r="AJ55" i="26"/>
  <c r="V22" i="4"/>
  <c r="AJ22" i="26"/>
  <c r="AJ43" i="26"/>
  <c r="V9" i="4"/>
  <c r="AJ10" i="26"/>
  <c r="AJ21" i="26"/>
  <c r="AJ54" i="26"/>
  <c r="V21" i="4"/>
  <c r="AJ8" i="26"/>
  <c r="AJ41" i="26"/>
  <c r="V6" i="4"/>
  <c r="AJ56" i="26"/>
  <c r="AJ23" i="26"/>
  <c r="V14" i="4"/>
  <c r="AJ47" i="26"/>
  <c r="AJ14" i="26"/>
  <c r="V23" i="4"/>
  <c r="AJ42" i="26"/>
  <c r="AJ9" i="26"/>
  <c r="V27" i="4"/>
  <c r="AJ57" i="26"/>
  <c r="V4" i="4"/>
  <c r="AJ24" i="26"/>
  <c r="AJ49" i="26"/>
  <c r="V17" i="4"/>
  <c r="AJ16" i="26"/>
  <c r="AJ45" i="26"/>
  <c r="V29" i="4"/>
  <c r="AJ12" i="26"/>
  <c r="AJ13" i="26"/>
  <c r="AJ46" i="26"/>
  <c r="V7" i="4"/>
  <c r="AJ58" i="26"/>
  <c r="AJ25" i="26"/>
  <c r="V20" i="4"/>
  <c r="AJ50" i="26"/>
  <c r="V11" i="4"/>
  <c r="AJ17" i="26"/>
  <c r="AJ59" i="26"/>
  <c r="V16" i="4"/>
  <c r="AJ26" i="26"/>
  <c r="AJ48" i="26"/>
  <c r="AJ15" i="26"/>
  <c r="V12" i="4"/>
  <c r="V18" i="4"/>
  <c r="AJ4" i="26"/>
  <c r="AJ52" i="26"/>
  <c r="AJ19" i="26"/>
  <c r="V19" i="4"/>
  <c r="AJ60" i="26"/>
  <c r="AJ27" i="26"/>
  <c r="V28" i="4"/>
  <c r="AJ51" i="26"/>
  <c r="V10" i="4"/>
  <c r="AJ18" i="26"/>
  <c r="AJ5" i="26"/>
  <c r="AJ38" i="26"/>
  <c r="V25" i="4"/>
  <c r="AJ53" i="26"/>
  <c r="V5" i="4"/>
  <c r="AJ20" i="26"/>
  <c r="AJ61" i="26"/>
  <c r="V26" i="4"/>
  <c r="AJ28" i="26"/>
  <c r="AJ44" i="26"/>
  <c r="AJ11" i="26"/>
  <c r="V24" i="4"/>
  <c r="AJ37" i="25"/>
  <c r="AJ4" i="25"/>
  <c r="P18" i="4" s="1"/>
  <c r="AJ53" i="25"/>
  <c r="AJ20" i="25"/>
  <c r="AJ40" i="25"/>
  <c r="AJ7" i="25"/>
  <c r="P15" i="4" s="1"/>
  <c r="AJ54" i="25"/>
  <c r="AJ21" i="25"/>
  <c r="P21" i="4" s="1"/>
  <c r="AJ52" i="25"/>
  <c r="AJ19" i="25"/>
  <c r="P19" i="4" s="1"/>
  <c r="AJ38" i="25"/>
  <c r="AJ5" i="25"/>
  <c r="AJ41" i="25"/>
  <c r="AJ8" i="25"/>
  <c r="AJ55" i="25"/>
  <c r="AJ22" i="25"/>
  <c r="P22" i="4" s="1"/>
  <c r="AJ61" i="25"/>
  <c r="AJ28" i="25"/>
  <c r="AJ42" i="25"/>
  <c r="AJ9" i="25"/>
  <c r="AJ62" i="25"/>
  <c r="AJ29" i="25"/>
  <c r="AJ43" i="25"/>
  <c r="AJ10" i="25"/>
  <c r="AJ24" i="25"/>
  <c r="AJ57" i="25"/>
  <c r="AJ46" i="25"/>
  <c r="AJ13" i="25"/>
  <c r="P7" i="4" s="1"/>
  <c r="AJ44" i="25"/>
  <c r="AJ11" i="25"/>
  <c r="AJ58" i="25"/>
  <c r="AJ25" i="25"/>
  <c r="AJ50" i="25"/>
  <c r="AJ17" i="25"/>
  <c r="AJ56" i="25"/>
  <c r="AJ23" i="25"/>
  <c r="AJ45" i="25"/>
  <c r="AJ12" i="25"/>
  <c r="AJ59" i="25"/>
  <c r="AJ26" i="25"/>
  <c r="AJ48" i="25"/>
  <c r="AJ15" i="25"/>
  <c r="P12" i="4" s="1"/>
  <c r="AJ51" i="25"/>
  <c r="AJ18" i="25"/>
  <c r="AJ60" i="25"/>
  <c r="AJ27" i="25"/>
  <c r="AJ39" i="25"/>
  <c r="AJ6" i="25"/>
  <c r="AJ47" i="25"/>
  <c r="AJ14" i="25"/>
  <c r="P23" i="4" s="1"/>
  <c r="AJ16" i="25"/>
  <c r="AJ49" i="25"/>
  <c r="O5" i="4"/>
  <c r="O10" i="4"/>
  <c r="O15" i="4"/>
  <c r="O22" i="4"/>
  <c r="O14" i="4"/>
  <c r="O18" i="4"/>
  <c r="AJ37" i="24"/>
  <c r="O6" i="4"/>
  <c r="O25" i="4"/>
  <c r="AJ37" i="22"/>
  <c r="AJ27" i="22"/>
  <c r="AJ26" i="22"/>
  <c r="AJ29" i="22"/>
  <c r="AJ28" i="22"/>
  <c r="AJ4" i="22"/>
  <c r="AJ24" i="22"/>
  <c r="AJ23" i="22"/>
  <c r="AJ25" i="22"/>
  <c r="AJ13" i="22"/>
  <c r="AJ7" i="22"/>
  <c r="AJ10" i="22"/>
  <c r="AJ21" i="22"/>
  <c r="AJ6" i="22"/>
  <c r="AJ20" i="22"/>
  <c r="AJ15" i="22"/>
  <c r="AJ18" i="22"/>
  <c r="AJ11" i="22"/>
  <c r="AJ12" i="22"/>
  <c r="AJ14" i="22"/>
  <c r="AJ8" i="22"/>
  <c r="AJ9" i="22"/>
  <c r="AJ19" i="22"/>
  <c r="AJ5" i="22"/>
  <c r="AJ16" i="22"/>
  <c r="AJ17" i="22"/>
  <c r="AJ22" i="22"/>
  <c r="AJ41" i="21"/>
  <c r="AJ8" i="21"/>
  <c r="AJ49" i="21"/>
  <c r="AJ16" i="21"/>
  <c r="L17" i="4" s="1"/>
  <c r="AJ51" i="21"/>
  <c r="AJ18" i="21"/>
  <c r="AJ59" i="21"/>
  <c r="AJ26" i="21"/>
  <c r="AJ40" i="21"/>
  <c r="AJ7" i="21"/>
  <c r="AJ23" i="21"/>
  <c r="L14" i="4" s="1"/>
  <c r="AJ56" i="21"/>
  <c r="AJ58" i="21"/>
  <c r="AJ25" i="21"/>
  <c r="AJ15" i="21"/>
  <c r="AJ48" i="21"/>
  <c r="AJ60" i="21"/>
  <c r="AJ27" i="21"/>
  <c r="AJ12" i="21"/>
  <c r="AJ45" i="21"/>
  <c r="AJ4" i="21"/>
  <c r="L18" i="4" s="1"/>
  <c r="AJ37" i="21"/>
  <c r="AJ50" i="21"/>
  <c r="AJ17" i="21"/>
  <c r="AJ62" i="21"/>
  <c r="AJ29" i="21"/>
  <c r="AJ54" i="21"/>
  <c r="AJ21" i="21"/>
  <c r="L21" i="4" s="1"/>
  <c r="AJ43" i="21"/>
  <c r="AJ10" i="21"/>
  <c r="AJ42" i="21"/>
  <c r="AJ9" i="21"/>
  <c r="AJ57" i="21"/>
  <c r="AJ24" i="21"/>
  <c r="L4" i="4" s="1"/>
  <c r="AJ28" i="21"/>
  <c r="AJ61" i="21"/>
  <c r="AJ44" i="21"/>
  <c r="AJ11" i="21"/>
  <c r="AJ47" i="21"/>
  <c r="AJ14" i="21"/>
  <c r="AJ46" i="21"/>
  <c r="AJ13" i="21"/>
  <c r="L7" i="4" s="1"/>
  <c r="AJ52" i="21"/>
  <c r="AJ19" i="21"/>
  <c r="AJ38" i="21"/>
  <c r="AJ5" i="21"/>
  <c r="AJ20" i="21"/>
  <c r="AJ53" i="21"/>
  <c r="AJ39" i="21"/>
  <c r="AJ6" i="21"/>
  <c r="AJ55" i="21"/>
  <c r="AJ22" i="21"/>
  <c r="AJ48" i="18"/>
  <c r="AJ10" i="18"/>
  <c r="AJ37" i="18"/>
  <c r="AJ37" i="16"/>
  <c r="AJ20" i="16"/>
  <c r="AJ45" i="16"/>
  <c r="AJ25" i="16"/>
  <c r="AJ58" i="16"/>
  <c r="AJ13" i="16"/>
  <c r="AJ46" i="16"/>
  <c r="AJ14" i="16"/>
  <c r="AJ47" i="16"/>
  <c r="AJ15" i="16"/>
  <c r="AJ11" i="16"/>
  <c r="AJ4" i="16"/>
  <c r="AJ29" i="16"/>
  <c r="AJ62" i="16"/>
  <c r="AJ40" i="16"/>
  <c r="AJ5" i="16"/>
  <c r="AJ38" i="16"/>
  <c r="AJ24" i="16"/>
  <c r="AJ26" i="16"/>
  <c r="AJ44" i="16"/>
  <c r="AJ43" i="16"/>
  <c r="AJ10" i="16"/>
  <c r="AJ23" i="16"/>
  <c r="AJ41" i="16"/>
  <c r="AJ6" i="16"/>
  <c r="AJ39" i="16"/>
  <c r="AJ51" i="16"/>
  <c r="AJ19" i="16"/>
  <c r="AJ49" i="16"/>
  <c r="AJ48" i="16"/>
  <c r="AJ22" i="16"/>
  <c r="AJ55" i="16"/>
  <c r="AJ28" i="16"/>
  <c r="AJ42" i="16"/>
  <c r="AJ9" i="16"/>
  <c r="AJ53" i="16"/>
  <c r="AJ52" i="16"/>
  <c r="AJ59" i="16"/>
  <c r="AJ7" i="16"/>
  <c r="AJ27" i="16"/>
  <c r="AJ17" i="16"/>
  <c r="AJ50" i="16"/>
  <c r="AJ57" i="16"/>
  <c r="AJ56" i="16"/>
  <c r="AJ8" i="16"/>
  <c r="AJ12" i="16"/>
  <c r="AJ21" i="16"/>
  <c r="AJ54" i="16"/>
  <c r="AJ61" i="16"/>
  <c r="AJ60" i="16"/>
  <c r="AJ16" i="16"/>
  <c r="AJ18" i="16"/>
  <c r="AJ58" i="15"/>
  <c r="AJ22" i="15"/>
  <c r="AJ55" i="15"/>
  <c r="AJ43" i="15"/>
  <c r="AJ46" i="15"/>
  <c r="AJ5" i="15"/>
  <c r="G25" i="4" s="1"/>
  <c r="AJ26" i="15"/>
  <c r="AJ10" i="15"/>
  <c r="G9" i="4" s="1"/>
  <c r="AJ13" i="15"/>
  <c r="AJ38" i="15"/>
  <c r="AJ53" i="15"/>
  <c r="AJ51" i="15"/>
  <c r="AJ18" i="15"/>
  <c r="AJ20" i="15"/>
  <c r="G5" i="4" s="1"/>
  <c r="AJ28" i="15"/>
  <c r="AJ54" i="15"/>
  <c r="AJ45" i="15"/>
  <c r="AJ42" i="15"/>
  <c r="AJ17" i="15"/>
  <c r="G11" i="4" s="1"/>
  <c r="AJ47" i="15"/>
  <c r="AJ12" i="15"/>
  <c r="G29" i="4" s="1"/>
  <c r="AJ56" i="15"/>
  <c r="AJ23" i="15"/>
  <c r="G14" i="4" s="1"/>
  <c r="AJ62" i="15"/>
  <c r="AJ29" i="15"/>
  <c r="AJ60" i="15"/>
  <c r="AJ50" i="15"/>
  <c r="AJ14" i="15"/>
  <c r="AJ61" i="15"/>
  <c r="AJ8" i="15"/>
  <c r="G6" i="4" s="1"/>
  <c r="AJ6" i="15"/>
  <c r="G8" i="4" s="1"/>
  <c r="AJ39" i="15"/>
  <c r="AJ41" i="15"/>
  <c r="AJ44" i="15"/>
  <c r="AJ24" i="15"/>
  <c r="AJ57" i="15"/>
  <c r="AJ11" i="15"/>
  <c r="AJ9" i="15"/>
  <c r="AJ21" i="15"/>
  <c r="AJ16" i="15"/>
  <c r="AJ7" i="15"/>
  <c r="AJ40" i="15"/>
  <c r="AJ49" i="15"/>
  <c r="AJ52" i="15"/>
  <c r="AJ19" i="15"/>
  <c r="G19" i="4" s="1"/>
  <c r="AJ25" i="15"/>
  <c r="AJ27" i="15"/>
  <c r="AJ48" i="15"/>
  <c r="AJ15" i="15"/>
  <c r="AJ4" i="15"/>
  <c r="AJ37" i="15"/>
  <c r="AJ59" i="15"/>
  <c r="AJ40" i="19"/>
  <c r="AJ7" i="19"/>
  <c r="J15" i="4" s="1"/>
  <c r="AJ21" i="19"/>
  <c r="J21" i="4" s="1"/>
  <c r="AJ54" i="19"/>
  <c r="AJ58" i="19"/>
  <c r="AJ25" i="19"/>
  <c r="AJ43" i="19"/>
  <c r="AJ10" i="19"/>
  <c r="AJ48" i="19"/>
  <c r="AJ15" i="19"/>
  <c r="AJ52" i="19"/>
  <c r="AJ19" i="19"/>
  <c r="J19" i="4" s="1"/>
  <c r="AJ45" i="19"/>
  <c r="AJ12" i="19"/>
  <c r="AJ29" i="19"/>
  <c r="AJ62" i="19"/>
  <c r="AJ53" i="19"/>
  <c r="AJ20" i="19"/>
  <c r="J5" i="4" s="1"/>
  <c r="AJ57" i="19"/>
  <c r="AJ24" i="19"/>
  <c r="AJ51" i="19"/>
  <c r="AJ18" i="19"/>
  <c r="AJ60" i="19"/>
  <c r="AJ27" i="19"/>
  <c r="AJ28" i="19"/>
  <c r="J26" i="4" s="1"/>
  <c r="AJ61" i="19"/>
  <c r="AJ39" i="19"/>
  <c r="AJ6" i="19"/>
  <c r="J8" i="4" s="1"/>
  <c r="AJ5" i="19"/>
  <c r="AJ38" i="19"/>
  <c r="AJ44" i="19"/>
  <c r="AJ11" i="19"/>
  <c r="AJ49" i="19"/>
  <c r="AJ16" i="19"/>
  <c r="AJ42" i="19"/>
  <c r="AJ9" i="19"/>
  <c r="AJ47" i="19"/>
  <c r="AJ14" i="19"/>
  <c r="AJ56" i="19"/>
  <c r="AJ23" i="19"/>
  <c r="J14" i="4" s="1"/>
  <c r="AJ59" i="19"/>
  <c r="AJ26" i="19"/>
  <c r="AJ41" i="19"/>
  <c r="AJ8" i="19"/>
  <c r="AJ13" i="19"/>
  <c r="AJ46" i="19"/>
  <c r="AJ4" i="19"/>
  <c r="J18" i="4" s="1"/>
  <c r="AJ37" i="19"/>
  <c r="AJ50" i="19"/>
  <c r="AJ17" i="19"/>
  <c r="AJ55" i="19"/>
  <c r="AJ22" i="19"/>
  <c r="J22" i="4" s="1"/>
  <c r="AJ55" i="18"/>
  <c r="AJ49" i="18"/>
  <c r="AJ52" i="18"/>
  <c r="AJ24" i="18"/>
  <c r="AJ15" i="18"/>
  <c r="AJ21" i="18"/>
  <c r="AJ54" i="18"/>
  <c r="AJ59" i="18"/>
  <c r="AJ53" i="18"/>
  <c r="AJ56" i="18"/>
  <c r="AJ23" i="18"/>
  <c r="AJ20" i="18"/>
  <c r="AJ5" i="18"/>
  <c r="AJ38" i="18"/>
  <c r="AJ57" i="18"/>
  <c r="AJ60" i="18"/>
  <c r="AJ6" i="18"/>
  <c r="AJ19" i="18"/>
  <c r="AJ11" i="18"/>
  <c r="AJ18" i="18"/>
  <c r="AJ51" i="18"/>
  <c r="AJ9" i="18"/>
  <c r="AJ42" i="18"/>
  <c r="AJ61" i="18"/>
  <c r="AJ13" i="18"/>
  <c r="AJ46" i="18"/>
  <c r="AJ28" i="18"/>
  <c r="I18" i="4"/>
  <c r="AJ25" i="18"/>
  <c r="AJ58" i="18"/>
  <c r="AJ29" i="18"/>
  <c r="AJ62" i="18"/>
  <c r="AJ14" i="18"/>
  <c r="AJ27" i="18"/>
  <c r="AJ26" i="18"/>
  <c r="AJ50" i="18"/>
  <c r="AJ17" i="18"/>
  <c r="AJ41" i="18"/>
  <c r="AJ40" i="18"/>
  <c r="AJ39" i="18"/>
  <c r="AJ47" i="18"/>
  <c r="AJ12" i="18"/>
  <c r="AJ45" i="18"/>
  <c r="AJ44" i="18"/>
  <c r="AJ43" i="18"/>
  <c r="AJ22" i="18"/>
  <c r="AJ8" i="18"/>
  <c r="AJ16" i="18"/>
  <c r="AJ7" i="18"/>
  <c r="AJ54" i="11"/>
  <c r="AJ21" i="11"/>
  <c r="AJ24" i="11"/>
  <c r="D4" i="4" s="1"/>
  <c r="AJ57" i="11"/>
  <c r="AJ49" i="11"/>
  <c r="AJ16" i="11"/>
  <c r="AJ41" i="11"/>
  <c r="AJ8" i="11"/>
  <c r="D6" i="4" s="1"/>
  <c r="AJ4" i="11"/>
  <c r="AJ37" i="11"/>
  <c r="AJ22" i="11"/>
  <c r="D22" i="4" s="1"/>
  <c r="AJ55" i="11"/>
  <c r="AJ9" i="11"/>
  <c r="D27" i="4" s="1"/>
  <c r="AJ42" i="11"/>
  <c r="AJ48" i="11"/>
  <c r="AJ15" i="11"/>
  <c r="D12" i="4" s="1"/>
  <c r="AJ46" i="11"/>
  <c r="AJ13" i="11"/>
  <c r="D7" i="4" s="1"/>
  <c r="AJ10" i="11"/>
  <c r="AJ43" i="11"/>
  <c r="AJ18" i="11"/>
  <c r="AJ51" i="11"/>
  <c r="AJ25" i="11"/>
  <c r="AJ58" i="11"/>
  <c r="AJ44" i="11"/>
  <c r="AJ11" i="11"/>
  <c r="AJ23" i="11"/>
  <c r="AJ56" i="11"/>
  <c r="AJ26" i="11"/>
  <c r="AJ59" i="11"/>
  <c r="AJ60" i="11"/>
  <c r="AJ27" i="11"/>
  <c r="AJ53" i="11"/>
  <c r="AJ20" i="11"/>
  <c r="AJ39" i="11"/>
  <c r="AJ6" i="11"/>
  <c r="AJ52" i="11"/>
  <c r="AJ19" i="11"/>
  <c r="AJ38" i="11"/>
  <c r="AJ5" i="11"/>
  <c r="D25" i="4" s="1"/>
  <c r="AJ61" i="11"/>
  <c r="AJ28" i="11"/>
  <c r="AJ40" i="11"/>
  <c r="AJ7" i="11"/>
  <c r="D15" i="4" s="1"/>
  <c r="AJ47" i="11"/>
  <c r="AJ14" i="11"/>
  <c r="AJ17" i="11"/>
  <c r="D11" i="4" s="1"/>
  <c r="AJ50" i="11"/>
  <c r="AJ45" i="11"/>
  <c r="AJ12" i="11"/>
  <c r="AJ62" i="11"/>
  <c r="AJ29" i="11"/>
  <c r="F5" i="4"/>
  <c r="F10" i="4"/>
  <c r="E27" i="4"/>
  <c r="E24" i="4"/>
  <c r="E17" i="4"/>
  <c r="N21" i="4"/>
  <c r="F15" i="4"/>
  <c r="N22" i="4"/>
  <c r="F14" i="4"/>
  <c r="C19" i="4"/>
  <c r="E8" i="4"/>
  <c r="A4" i="23"/>
  <c r="F11" i="4"/>
  <c r="E21" i="4"/>
  <c r="F12" i="4"/>
  <c r="E25" i="4"/>
  <c r="E14" i="4"/>
  <c r="A4" i="1"/>
  <c r="C22" i="4"/>
  <c r="C9" i="4"/>
  <c r="E4" i="4"/>
  <c r="F18" i="4"/>
  <c r="A4" i="14"/>
  <c r="P25" i="4"/>
  <c r="C14" i="4"/>
  <c r="A4" i="20"/>
  <c r="E19" i="4"/>
  <c r="F29" i="4"/>
  <c r="N14" i="4"/>
  <c r="F8" i="4"/>
  <c r="F27" i="4"/>
  <c r="C4" i="4"/>
  <c r="A4" i="13"/>
  <c r="E18" i="4"/>
  <c r="S18" i="4" l="1"/>
  <c r="A4" i="28"/>
  <c r="A21" i="28"/>
  <c r="S21" i="4"/>
  <c r="F28" i="4"/>
  <c r="A27" i="14"/>
  <c r="A7" i="28"/>
  <c r="S15" i="4"/>
  <c r="S20" i="4"/>
  <c r="A25" i="28"/>
  <c r="S16" i="4"/>
  <c r="A26" i="28"/>
  <c r="A20" i="28"/>
  <c r="S5" i="4"/>
  <c r="A8" i="28"/>
  <c r="S6" i="4"/>
  <c r="A28" i="14"/>
  <c r="F26" i="4"/>
  <c r="A9" i="14"/>
  <c r="A20" i="14"/>
  <c r="F20" i="4"/>
  <c r="A25" i="14"/>
  <c r="A13" i="28"/>
  <c r="S7" i="4"/>
  <c r="A23" i="14"/>
  <c r="A17" i="28"/>
  <c r="S11" i="4"/>
  <c r="A22" i="14"/>
  <c r="F22" i="4"/>
  <c r="A19" i="28"/>
  <c r="S19" i="4"/>
  <c r="A12" i="28"/>
  <c r="S29" i="4"/>
  <c r="A29" i="14"/>
  <c r="F13" i="4"/>
  <c r="S28" i="4"/>
  <c r="A27" i="28"/>
  <c r="A18" i="14"/>
  <c r="A26" i="14"/>
  <c r="F16" i="4"/>
  <c r="A16" i="14"/>
  <c r="F17" i="4"/>
  <c r="A11" i="28"/>
  <c r="S24" i="4"/>
  <c r="A10" i="28"/>
  <c r="S9" i="4"/>
  <c r="A5" i="28"/>
  <c r="S25" i="4"/>
  <c r="A17" i="14"/>
  <c r="A6" i="28"/>
  <c r="S8" i="4"/>
  <c r="A9" i="28"/>
  <c r="S27" i="4"/>
  <c r="A14" i="14"/>
  <c r="F23" i="4"/>
  <c r="A24" i="28"/>
  <c r="S4" i="4"/>
  <c r="A21" i="14"/>
  <c r="F21" i="4"/>
  <c r="A12" i="14"/>
  <c r="A19" i="14"/>
  <c r="F19" i="4"/>
  <c r="F25" i="4"/>
  <c r="A15" i="14"/>
  <c r="A22" i="28"/>
  <c r="S22" i="4"/>
  <c r="A13" i="14"/>
  <c r="F7" i="4"/>
  <c r="A11" i="14"/>
  <c r="F24" i="4"/>
  <c r="A6" i="14"/>
  <c r="S13" i="4"/>
  <c r="A29" i="28"/>
  <c r="A8" i="14"/>
  <c r="F6" i="4"/>
  <c r="A23" i="28"/>
  <c r="S14" i="4"/>
  <c r="A18" i="28"/>
  <c r="S10" i="4"/>
  <c r="A14" i="28"/>
  <c r="S23" i="4"/>
  <c r="A16" i="28"/>
  <c r="S17" i="4"/>
  <c r="A10" i="14"/>
  <c r="F9" i="4"/>
  <c r="A7" i="14"/>
  <c r="A15" i="28"/>
  <c r="S12" i="4"/>
  <c r="A24" i="14"/>
  <c r="F4" i="4"/>
  <c r="S26" i="4"/>
  <c r="A28" i="28"/>
  <c r="A5" i="27"/>
  <c r="R25" i="4"/>
  <c r="R16" i="4"/>
  <c r="A26" i="27"/>
  <c r="A15" i="27"/>
  <c r="R12" i="4"/>
  <c r="A12" i="27"/>
  <c r="R29" i="4"/>
  <c r="A11" i="27"/>
  <c r="R24" i="4"/>
  <c r="A16" i="27"/>
  <c r="R17" i="4"/>
  <c r="A17" i="27"/>
  <c r="R11" i="4"/>
  <c r="A8" i="27"/>
  <c r="R6" i="4"/>
  <c r="A7" i="27"/>
  <c r="R15" i="4"/>
  <c r="R28" i="4"/>
  <c r="A27" i="27"/>
  <c r="A4" i="27"/>
  <c r="R18" i="4"/>
  <c r="R26" i="4"/>
  <c r="A28" i="27"/>
  <c r="A21" i="27"/>
  <c r="R21" i="4"/>
  <c r="A23" i="27"/>
  <c r="R14" i="4"/>
  <c r="A24" i="27"/>
  <c r="R4" i="4"/>
  <c r="A18" i="27"/>
  <c r="R10" i="4"/>
  <c r="R13" i="4"/>
  <c r="A29" i="27"/>
  <c r="A22" i="27"/>
  <c r="R22" i="4"/>
  <c r="A9" i="27"/>
  <c r="R27" i="4"/>
  <c r="A13" i="27"/>
  <c r="R7" i="4"/>
  <c r="A10" i="27"/>
  <c r="R9" i="4"/>
  <c r="R20" i="4"/>
  <c r="A25" i="27"/>
  <c r="A6" i="27"/>
  <c r="R8" i="4"/>
  <c r="A14" i="27"/>
  <c r="R23" i="4"/>
  <c r="A20" i="27"/>
  <c r="R5" i="4"/>
  <c r="A19" i="27"/>
  <c r="R19" i="4"/>
  <c r="A10" i="26"/>
  <c r="Q18" i="4"/>
  <c r="A4" i="26"/>
  <c r="A17" i="26"/>
  <c r="Q11" i="4"/>
  <c r="A21" i="26"/>
  <c r="Q21" i="4"/>
  <c r="A7" i="26"/>
  <c r="Q15" i="4"/>
  <c r="A20" i="26"/>
  <c r="Q5" i="4"/>
  <c r="A12" i="26"/>
  <c r="Q29" i="4"/>
  <c r="A23" i="26"/>
  <c r="Q14" i="4"/>
  <c r="Q9" i="4"/>
  <c r="Q28" i="4"/>
  <c r="A27" i="26"/>
  <c r="A15" i="26"/>
  <c r="Q12" i="4"/>
  <c r="A9" i="26"/>
  <c r="Q27" i="4"/>
  <c r="A13" i="26"/>
  <c r="Q7" i="4"/>
  <c r="A11" i="26"/>
  <c r="Q24" i="4"/>
  <c r="Q20" i="4"/>
  <c r="A25" i="26"/>
  <c r="A16" i="26"/>
  <c r="Q17" i="4"/>
  <c r="A22" i="26"/>
  <c r="Q22" i="4"/>
  <c r="Q13" i="4"/>
  <c r="A29" i="26"/>
  <c r="Q16" i="4"/>
  <c r="A26" i="26"/>
  <c r="A8" i="26"/>
  <c r="Q6" i="4"/>
  <c r="A6" i="26"/>
  <c r="Q8" i="4"/>
  <c r="Q26" i="4"/>
  <c r="A28" i="26"/>
  <c r="A5" i="26"/>
  <c r="Q25" i="4"/>
  <c r="A19" i="26"/>
  <c r="Q19" i="4"/>
  <c r="A14" i="26"/>
  <c r="Q23" i="4"/>
  <c r="A18" i="26"/>
  <c r="Q10" i="4"/>
  <c r="A24" i="26"/>
  <c r="Q4" i="4"/>
  <c r="A6" i="25"/>
  <c r="A11" i="25"/>
  <c r="A14" i="25"/>
  <c r="P26" i="4"/>
  <c r="A28" i="25"/>
  <c r="A19" i="25"/>
  <c r="A15" i="25"/>
  <c r="A17" i="25"/>
  <c r="P11" i="4"/>
  <c r="P24" i="4"/>
  <c r="A24" i="25"/>
  <c r="P4" i="4"/>
  <c r="A21" i="25"/>
  <c r="P16" i="4"/>
  <c r="A26" i="25"/>
  <c r="P20" i="4"/>
  <c r="A25" i="25"/>
  <c r="A22" i="25"/>
  <c r="P8" i="4"/>
  <c r="P28" i="4"/>
  <c r="A27" i="25"/>
  <c r="A12" i="25"/>
  <c r="P29" i="4"/>
  <c r="A8" i="25"/>
  <c r="P6" i="4"/>
  <c r="A7" i="25"/>
  <c r="A10" i="25"/>
  <c r="P9" i="4"/>
  <c r="P13" i="4"/>
  <c r="A29" i="25"/>
  <c r="A18" i="25"/>
  <c r="P10" i="4"/>
  <c r="A13" i="25"/>
  <c r="A9" i="25"/>
  <c r="P27" i="4"/>
  <c r="A5" i="25"/>
  <c r="A20" i="25"/>
  <c r="P5" i="4"/>
  <c r="A23" i="25"/>
  <c r="A4" i="25"/>
  <c r="P14" i="4"/>
  <c r="A16" i="25"/>
  <c r="P17" i="4"/>
  <c r="A15" i="24"/>
  <c r="A6" i="24"/>
  <c r="A21" i="24"/>
  <c r="A8" i="24"/>
  <c r="A13" i="24"/>
  <c r="O7" i="4"/>
  <c r="O20" i="4"/>
  <c r="A25" i="24"/>
  <c r="A10" i="24"/>
  <c r="A9" i="24"/>
  <c r="A23" i="24"/>
  <c r="A16" i="24"/>
  <c r="O17" i="4"/>
  <c r="O28" i="4"/>
  <c r="A27" i="24"/>
  <c r="A18" i="24"/>
  <c r="A4" i="24"/>
  <c r="O8" i="4"/>
  <c r="O12" i="4"/>
  <c r="A24" i="24"/>
  <c r="O4" i="4"/>
  <c r="A20" i="24"/>
  <c r="A19" i="24"/>
  <c r="O19" i="4"/>
  <c r="O13" i="4"/>
  <c r="A29" i="24"/>
  <c r="A17" i="24"/>
  <c r="O11" i="4"/>
  <c r="O16" i="4"/>
  <c r="A26" i="24"/>
  <c r="O26" i="4"/>
  <c r="A28" i="24"/>
  <c r="A22" i="24"/>
  <c r="A12" i="24"/>
  <c r="A5" i="24"/>
  <c r="A11" i="24"/>
  <c r="O24" i="4"/>
  <c r="A14" i="24"/>
  <c r="O23" i="4"/>
  <c r="A7" i="24"/>
  <c r="M4" i="4"/>
  <c r="M5" i="4"/>
  <c r="M18" i="4"/>
  <c r="M26" i="4"/>
  <c r="M13" i="4"/>
  <c r="M16" i="4"/>
  <c r="M28" i="4"/>
  <c r="M14" i="4"/>
  <c r="A27" i="22"/>
  <c r="M25" i="4"/>
  <c r="A29" i="22"/>
  <c r="A15" i="22"/>
  <c r="M12" i="4"/>
  <c r="A9" i="22"/>
  <c r="M27" i="4"/>
  <c r="A10" i="22"/>
  <c r="M9" i="4"/>
  <c r="M20" i="4"/>
  <c r="A25" i="22"/>
  <c r="A18" i="22"/>
  <c r="M10" i="4"/>
  <c r="A17" i="22"/>
  <c r="M11" i="4"/>
  <c r="A12" i="22"/>
  <c r="M29" i="4"/>
  <c r="A16" i="22"/>
  <c r="M17" i="4"/>
  <c r="A28" i="22"/>
  <c r="A7" i="22"/>
  <c r="M15" i="4"/>
  <c r="A20" i="22"/>
  <c r="A23" i="22"/>
  <c r="A19" i="22"/>
  <c r="M19" i="4"/>
  <c r="A21" i="22"/>
  <c r="M21" i="4"/>
  <c r="A4" i="22"/>
  <c r="A26" i="22"/>
  <c r="A5" i="22"/>
  <c r="A13" i="22"/>
  <c r="M7" i="4"/>
  <c r="A24" i="22"/>
  <c r="A14" i="22"/>
  <c r="M23" i="4"/>
  <c r="A22" i="22"/>
  <c r="M22" i="4"/>
  <c r="A8" i="22"/>
  <c r="M6" i="4"/>
  <c r="A11" i="22"/>
  <c r="M24" i="4"/>
  <c r="A6" i="22"/>
  <c r="M8" i="4"/>
  <c r="A14" i="21"/>
  <c r="L23" i="4"/>
  <c r="A9" i="21"/>
  <c r="L27" i="4"/>
  <c r="L26" i="4"/>
  <c r="A28" i="21"/>
  <c r="A6" i="21"/>
  <c r="L8" i="4"/>
  <c r="A17" i="21"/>
  <c r="L16" i="4"/>
  <c r="A26" i="21"/>
  <c r="L11" i="4"/>
  <c r="A20" i="21"/>
  <c r="L5" i="4"/>
  <c r="A15" i="21"/>
  <c r="L12" i="4"/>
  <c r="A4" i="21"/>
  <c r="A5" i="21"/>
  <c r="L25" i="4"/>
  <c r="A11" i="21"/>
  <c r="A10" i="21"/>
  <c r="L9" i="4"/>
  <c r="L20" i="4"/>
  <c r="A25" i="21"/>
  <c r="A18" i="21"/>
  <c r="L10" i="4"/>
  <c r="A22" i="21"/>
  <c r="L22" i="4"/>
  <c r="A19" i="21"/>
  <c r="L19" i="4"/>
  <c r="A21" i="21"/>
  <c r="A16" i="21"/>
  <c r="A12" i="21"/>
  <c r="L29" i="4"/>
  <c r="A23" i="21"/>
  <c r="A24" i="21"/>
  <c r="L13" i="4"/>
  <c r="A29" i="21"/>
  <c r="L28" i="4"/>
  <c r="A27" i="21"/>
  <c r="A7" i="21"/>
  <c r="L15" i="4"/>
  <c r="A8" i="21"/>
  <c r="L6" i="4"/>
  <c r="A13" i="21"/>
  <c r="L24" i="4"/>
  <c r="I4" i="4"/>
  <c r="I17" i="4"/>
  <c r="I29" i="4"/>
  <c r="I8" i="4"/>
  <c r="I12" i="4"/>
  <c r="I14" i="4"/>
  <c r="I27" i="4"/>
  <c r="I7" i="4"/>
  <c r="I9" i="4"/>
  <c r="I22" i="4"/>
  <c r="I24" i="4"/>
  <c r="I5" i="4"/>
  <c r="H21" i="4"/>
  <c r="H15" i="4"/>
  <c r="H22" i="4"/>
  <c r="H14" i="4"/>
  <c r="H9" i="4"/>
  <c r="H7" i="4"/>
  <c r="H18" i="4"/>
  <c r="H17" i="4"/>
  <c r="H6" i="4"/>
  <c r="H10" i="4"/>
  <c r="H12" i="4"/>
  <c r="H19" i="4"/>
  <c r="H8" i="4"/>
  <c r="H5" i="4"/>
  <c r="H23" i="4"/>
  <c r="A11" i="16"/>
  <c r="A17" i="16"/>
  <c r="H11" i="4"/>
  <c r="H26" i="4"/>
  <c r="A28" i="16"/>
  <c r="A6" i="16"/>
  <c r="A24" i="16"/>
  <c r="H4" i="4"/>
  <c r="A15" i="16"/>
  <c r="A4" i="16"/>
  <c r="H28" i="4"/>
  <c r="A27" i="16"/>
  <c r="H16" i="4"/>
  <c r="A26" i="16"/>
  <c r="A21" i="16"/>
  <c r="A7" i="16"/>
  <c r="A22" i="16"/>
  <c r="A20" i="16"/>
  <c r="A5" i="16"/>
  <c r="H25" i="4"/>
  <c r="A12" i="16"/>
  <c r="H29" i="4"/>
  <c r="A23" i="16"/>
  <c r="A8" i="16"/>
  <c r="A14" i="16"/>
  <c r="A10" i="16"/>
  <c r="A13" i="16"/>
  <c r="A18" i="16"/>
  <c r="A19" i="16"/>
  <c r="H13" i="4"/>
  <c r="A29" i="16"/>
  <c r="H24" i="4"/>
  <c r="A16" i="16"/>
  <c r="A9" i="16"/>
  <c r="H27" i="4"/>
  <c r="H20" i="4"/>
  <c r="A25" i="16"/>
  <c r="Y20" i="4"/>
  <c r="A15" i="15"/>
  <c r="A4" i="15"/>
  <c r="G13" i="4"/>
  <c r="A29" i="15"/>
  <c r="A16" i="15"/>
  <c r="G17" i="4"/>
  <c r="A10" i="15"/>
  <c r="Y12" i="4"/>
  <c r="G28" i="4"/>
  <c r="A27" i="15"/>
  <c r="A21" i="15"/>
  <c r="G21" i="4"/>
  <c r="A6" i="15"/>
  <c r="A23" i="15"/>
  <c r="G26" i="4"/>
  <c r="A28" i="15"/>
  <c r="G16" i="4"/>
  <c r="A26" i="15"/>
  <c r="A7" i="15"/>
  <c r="G15" i="4"/>
  <c r="A13" i="15"/>
  <c r="G7" i="4"/>
  <c r="G12" i="4"/>
  <c r="G20" i="4"/>
  <c r="A25" i="15"/>
  <c r="A9" i="15"/>
  <c r="G27" i="4"/>
  <c r="A8" i="15"/>
  <c r="A20" i="15"/>
  <c r="A5" i="15"/>
  <c r="A19" i="15"/>
  <c r="A11" i="15"/>
  <c r="G24" i="4"/>
  <c r="A12" i="15"/>
  <c r="A18" i="15"/>
  <c r="G10" i="4"/>
  <c r="A14" i="15"/>
  <c r="G23" i="4"/>
  <c r="A24" i="15"/>
  <c r="G4" i="4"/>
  <c r="A17" i="15"/>
  <c r="G18" i="4"/>
  <c r="A22" i="15"/>
  <c r="G22" i="4"/>
  <c r="Y19" i="4"/>
  <c r="Y4" i="4"/>
  <c r="Y21" i="4"/>
  <c r="Y11" i="4"/>
  <c r="Y5" i="4"/>
  <c r="Y18" i="4"/>
  <c r="Y16" i="4"/>
  <c r="Y13" i="4"/>
  <c r="Y14" i="4"/>
  <c r="Y7" i="4"/>
  <c r="Y22" i="4"/>
  <c r="A4" i="19"/>
  <c r="Y25" i="4"/>
  <c r="Y17" i="4"/>
  <c r="J13" i="4"/>
  <c r="A29" i="19"/>
  <c r="A14" i="19"/>
  <c r="J23" i="4"/>
  <c r="A18" i="19"/>
  <c r="J10" i="4"/>
  <c r="A12" i="19"/>
  <c r="J29" i="4"/>
  <c r="J20" i="4"/>
  <c r="A25" i="19"/>
  <c r="V34" i="4"/>
  <c r="A22" i="19"/>
  <c r="A8" i="19"/>
  <c r="J6" i="4"/>
  <c r="A9" i="19"/>
  <c r="J27" i="4"/>
  <c r="A6" i="19"/>
  <c r="A24" i="19"/>
  <c r="J4" i="4"/>
  <c r="A7" i="19"/>
  <c r="A19" i="19"/>
  <c r="A13" i="19"/>
  <c r="J7" i="4"/>
  <c r="Y23" i="4"/>
  <c r="A17" i="19"/>
  <c r="J11" i="4"/>
  <c r="J16" i="4"/>
  <c r="A26" i="19"/>
  <c r="A16" i="19"/>
  <c r="J17" i="4"/>
  <c r="A20" i="19"/>
  <c r="A15" i="19"/>
  <c r="J12" i="4"/>
  <c r="A21" i="19"/>
  <c r="Y29" i="4"/>
  <c r="Y10" i="4"/>
  <c r="V35" i="4"/>
  <c r="A5" i="19"/>
  <c r="J25" i="4"/>
  <c r="A23" i="19"/>
  <c r="A28" i="19"/>
  <c r="A11" i="19"/>
  <c r="J24" i="4"/>
  <c r="J28" i="4"/>
  <c r="A27" i="19"/>
  <c r="A10" i="19"/>
  <c r="J9" i="4"/>
  <c r="A19" i="18"/>
  <c r="Y28" i="4"/>
  <c r="Y27" i="4"/>
  <c r="Y9" i="4"/>
  <c r="Y8" i="4"/>
  <c r="A21" i="18"/>
  <c r="Y24" i="4"/>
  <c r="A7" i="18"/>
  <c r="I15" i="4"/>
  <c r="I28" i="4"/>
  <c r="A27" i="18"/>
  <c r="A6" i="18"/>
  <c r="A23" i="18"/>
  <c r="A15" i="18"/>
  <c r="Y26" i="4"/>
  <c r="A16" i="18"/>
  <c r="A12" i="18"/>
  <c r="A14" i="18"/>
  <c r="I23" i="4"/>
  <c r="A24" i="18"/>
  <c r="A8" i="18"/>
  <c r="I6" i="4"/>
  <c r="A17" i="18"/>
  <c r="I11" i="4"/>
  <c r="I26" i="4"/>
  <c r="A28" i="18"/>
  <c r="A26" i="18"/>
  <c r="I16" i="4"/>
  <c r="Y6" i="4"/>
  <c r="A22" i="18"/>
  <c r="M36" i="4"/>
  <c r="I13" i="4"/>
  <c r="A29" i="18"/>
  <c r="I20" i="4"/>
  <c r="A25" i="18"/>
  <c r="I19" i="4"/>
  <c r="I21" i="4"/>
  <c r="A4" i="18"/>
  <c r="M35" i="4"/>
  <c r="V36" i="4"/>
  <c r="A10" i="18"/>
  <c r="A13" i="18"/>
  <c r="A18" i="18"/>
  <c r="I10" i="4"/>
  <c r="A5" i="18"/>
  <c r="I25" i="4"/>
  <c r="M34" i="4"/>
  <c r="Y15" i="4"/>
  <c r="A9" i="18"/>
  <c r="A11" i="18"/>
  <c r="A20" i="18"/>
  <c r="W34" i="4"/>
  <c r="W35" i="4"/>
  <c r="P34" i="4"/>
  <c r="P35" i="4"/>
  <c r="D28" i="4"/>
  <c r="A27" i="11"/>
  <c r="A18" i="11"/>
  <c r="D10" i="4"/>
  <c r="A15" i="11"/>
  <c r="P36" i="4"/>
  <c r="A11" i="11"/>
  <c r="D24" i="4"/>
  <c r="A17" i="11"/>
  <c r="D26" i="4"/>
  <c r="A28" i="11"/>
  <c r="A6" i="11"/>
  <c r="D8" i="4"/>
  <c r="A5" i="11"/>
  <c r="D18" i="4"/>
  <c r="D13" i="4"/>
  <c r="A29" i="11"/>
  <c r="W36" i="4"/>
  <c r="A10" i="11"/>
  <c r="D9" i="4"/>
  <c r="A24" i="11"/>
  <c r="A14" i="11"/>
  <c r="D23" i="4"/>
  <c r="D16" i="4"/>
  <c r="A26" i="11"/>
  <c r="A9" i="11"/>
  <c r="A8" i="11"/>
  <c r="A4" i="11"/>
  <c r="A20" i="11"/>
  <c r="D5" i="4"/>
  <c r="D20" i="4"/>
  <c r="A25" i="11"/>
  <c r="A13" i="11"/>
  <c r="A21" i="11"/>
  <c r="D21" i="4"/>
  <c r="A12" i="11"/>
  <c r="D29" i="4"/>
  <c r="A7" i="11"/>
  <c r="A19" i="11"/>
  <c r="D19" i="4"/>
  <c r="A23" i="11"/>
  <c r="D14" i="4"/>
  <c r="A22" i="11"/>
  <c r="A16" i="11"/>
  <c r="D17" i="4"/>
  <c r="O34" i="4" l="1"/>
  <c r="O35" i="4"/>
  <c r="O36" i="4" s="1"/>
  <c r="Z32" i="4"/>
  <c r="M37" i="4" s="1"/>
  <c r="M42" i="4" s="1"/>
  <c r="R34" i="4" s="1"/>
  <c r="T14" i="4"/>
  <c r="T19" i="4"/>
  <c r="T22" i="4"/>
  <c r="T5" i="4"/>
  <c r="T8" i="4"/>
  <c r="T15" i="4"/>
  <c r="T25" i="4"/>
  <c r="T6" i="4"/>
  <c r="T27" i="4"/>
  <c r="T12" i="4"/>
  <c r="T26" i="4"/>
  <c r="T7" i="4"/>
  <c r="K34" i="4"/>
  <c r="T4" i="4"/>
  <c r="T18" i="4"/>
  <c r="T23" i="4"/>
  <c r="T16" i="4"/>
  <c r="T28" i="4"/>
  <c r="T24" i="4"/>
  <c r="T11" i="4"/>
  <c r="T20" i="4"/>
  <c r="K36" i="4"/>
  <c r="T17" i="4"/>
  <c r="T10" i="4"/>
  <c r="T29" i="4"/>
  <c r="T9" i="4"/>
  <c r="T13" i="4"/>
  <c r="K35" i="4"/>
  <c r="L34" i="4"/>
  <c r="T21" i="4"/>
  <c r="L35" i="4"/>
  <c r="L36" i="4" s="1"/>
  <c r="N36" i="4"/>
  <c r="N35" i="4"/>
  <c r="N34" i="4"/>
  <c r="R35" i="4" l="1"/>
  <c r="R36" i="4"/>
  <c r="U13" i="4"/>
  <c r="U25" i="4"/>
  <c r="A25" i="4"/>
  <c r="U10" i="4"/>
  <c r="U17" i="4"/>
  <c r="A16" i="4"/>
  <c r="U6" i="4"/>
  <c r="U7" i="4"/>
  <c r="A17" i="4"/>
  <c r="A27" i="4"/>
  <c r="A19" i="4"/>
  <c r="A4" i="4"/>
  <c r="A12" i="4"/>
  <c r="U14" i="4"/>
  <c r="A23" i="4"/>
  <c r="A26" i="4"/>
  <c r="U8" i="4"/>
  <c r="A24" i="4"/>
  <c r="A29" i="4"/>
  <c r="A8" i="4"/>
  <c r="U24" i="4"/>
  <c r="U27" i="4"/>
  <c r="U12" i="4"/>
  <c r="U9" i="4"/>
  <c r="A20" i="4"/>
  <c r="A9" i="4"/>
  <c r="U5" i="4"/>
  <c r="A14" i="4"/>
  <c r="A28" i="4"/>
  <c r="A13" i="4"/>
  <c r="U28" i="4"/>
  <c r="U23" i="4"/>
  <c r="U11" i="4"/>
  <c r="A10" i="4"/>
  <c r="U26" i="4"/>
  <c r="U18" i="4"/>
  <c r="U20" i="4"/>
  <c r="A6" i="4"/>
  <c r="A11" i="4"/>
  <c r="A7" i="4"/>
  <c r="U16" i="4"/>
  <c r="U15" i="4"/>
  <c r="U21" i="4"/>
  <c r="A22" i="4"/>
  <c r="A5" i="4"/>
  <c r="A18" i="4"/>
  <c r="A21" i="4"/>
  <c r="A15" i="4"/>
  <c r="U19" i="4"/>
  <c r="U22" i="4"/>
  <c r="U4" i="4"/>
  <c r="U29" i="4"/>
</calcChain>
</file>

<file path=xl/sharedStrings.xml><?xml version="1.0" encoding="utf-8"?>
<sst xmlns="http://schemas.openxmlformats.org/spreadsheetml/2006/main" count="7446" uniqueCount="419">
  <si>
    <t>Matchup</t>
  </si>
  <si>
    <t>Tyson</t>
  </si>
  <si>
    <t>Trevor</t>
  </si>
  <si>
    <t>Walker</t>
  </si>
  <si>
    <t>Austin</t>
  </si>
  <si>
    <t>Alex</t>
  </si>
  <si>
    <t>Tom</t>
  </si>
  <si>
    <t>Cecil</t>
  </si>
  <si>
    <t>Cody</t>
  </si>
  <si>
    <t>Shelby</t>
  </si>
  <si>
    <t>Chris</t>
  </si>
  <si>
    <t>Ben</t>
  </si>
  <si>
    <t>Sam</t>
  </si>
  <si>
    <t>Katelyn</t>
  </si>
  <si>
    <t>Jeremy</t>
  </si>
  <si>
    <t>Bye Week:</t>
  </si>
  <si>
    <t>TOTAL</t>
  </si>
  <si>
    <t xml:space="preserve"> </t>
  </si>
  <si>
    <t>NYG@DAL</t>
  </si>
  <si>
    <t>Week1</t>
  </si>
  <si>
    <t>Week2</t>
  </si>
  <si>
    <t>Week3</t>
  </si>
  <si>
    <t>Week4</t>
  </si>
  <si>
    <t>Week5</t>
  </si>
  <si>
    <t>Week6</t>
  </si>
  <si>
    <t>Week7</t>
  </si>
  <si>
    <t>Week8</t>
  </si>
  <si>
    <t>Week9</t>
  </si>
  <si>
    <t>Week10</t>
  </si>
  <si>
    <t>Week11</t>
  </si>
  <si>
    <t>Week12</t>
  </si>
  <si>
    <t>Week13</t>
  </si>
  <si>
    <t>Week14</t>
  </si>
  <si>
    <t>Week15</t>
  </si>
  <si>
    <t>Week16</t>
  </si>
  <si>
    <t>Week17</t>
  </si>
  <si>
    <t xml:space="preserve">  </t>
  </si>
  <si>
    <t>MONEY</t>
  </si>
  <si>
    <t>POSSIBLE</t>
  </si>
  <si>
    <t>Thadd</t>
  </si>
  <si>
    <t>First</t>
  </si>
  <si>
    <t>Second</t>
  </si>
  <si>
    <t>Third</t>
  </si>
  <si>
    <t>Overall Payouts</t>
  </si>
  <si>
    <t>TEN@JAX</t>
  </si>
  <si>
    <t>SEA@ARI</t>
  </si>
  <si>
    <t>BAL@PIT</t>
  </si>
  <si>
    <t>LAR@SEA</t>
  </si>
  <si>
    <t>HOU@JAX</t>
  </si>
  <si>
    <t>DAL@WAS</t>
  </si>
  <si>
    <t>LAR@SF</t>
  </si>
  <si>
    <t>DEN@KC</t>
  </si>
  <si>
    <t>CLE@PIT</t>
  </si>
  <si>
    <t>WAS@NYG</t>
  </si>
  <si>
    <t>SF@ARI</t>
  </si>
  <si>
    <t>16 games, use all confidence points 1-16 (no duplicates). Possible points should equal 136. If you pick the game correctly, you will receive your chosen number of points.</t>
  </si>
  <si>
    <t>If your pick doesn't change to the colors of your team you didn't use the correct abbrevation and it won't be scored.</t>
  </si>
  <si>
    <t>A. Little</t>
  </si>
  <si>
    <t>Carly</t>
  </si>
  <si>
    <t>15 games, use all confidence points 2-16 (no duplicates). Possible points should equal 135. If you pick the game correctly, you will receive your chosen number of points.</t>
  </si>
  <si>
    <t>14 games, use all confidence points 3-16 (no duplicates). Possible points should equal 133. If you pick the game correctly, you will receive your chosen number of points.</t>
  </si>
  <si>
    <t>NYJ@MIA</t>
  </si>
  <si>
    <t>DET@MIN</t>
  </si>
  <si>
    <t>JAX@IND</t>
  </si>
  <si>
    <t>DET@CHI</t>
  </si>
  <si>
    <t>BUF@NYJ</t>
  </si>
  <si>
    <t>SEA@LAR</t>
  </si>
  <si>
    <t>MIN@CHI</t>
  </si>
  <si>
    <t>TEN@IND</t>
  </si>
  <si>
    <t>DEN@LAC</t>
  </si>
  <si>
    <t>TB@CAR</t>
  </si>
  <si>
    <t>CHI@DET</t>
  </si>
  <si>
    <t>WAS@DAL</t>
  </si>
  <si>
    <t>ATL@NO</t>
  </si>
  <si>
    <t>CLE@CIN</t>
  </si>
  <si>
    <t>NYG@PHI</t>
  </si>
  <si>
    <t>GB@MIN</t>
  </si>
  <si>
    <t>TEN@HOU</t>
  </si>
  <si>
    <t>CAR@TB</t>
  </si>
  <si>
    <t>BUF@MIA</t>
  </si>
  <si>
    <t>IND@JAX</t>
  </si>
  <si>
    <t>WAS@PHI</t>
  </si>
  <si>
    <t>JAX@TEN</t>
  </si>
  <si>
    <t>NYJ@BUF</t>
  </si>
  <si>
    <t>NYG@WAS</t>
  </si>
  <si>
    <t>NO@TB</t>
  </si>
  <si>
    <t>NE@MIA</t>
  </si>
  <si>
    <t>IND@HOU</t>
  </si>
  <si>
    <t>PHI@DAL</t>
  </si>
  <si>
    <t>DET@ARI</t>
  </si>
  <si>
    <t>MIN@SEA</t>
  </si>
  <si>
    <t>LAC@KC</t>
  </si>
  <si>
    <t>GB@CHI</t>
  </si>
  <si>
    <t>SEA@SF</t>
  </si>
  <si>
    <t>NO@CAR</t>
  </si>
  <si>
    <t>CIN@CLE</t>
  </si>
  <si>
    <t>MIN@DET</t>
  </si>
  <si>
    <t>BUF@NE</t>
  </si>
  <si>
    <t>LAR@ARI</t>
  </si>
  <si>
    <t>CLE@BAL</t>
  </si>
  <si>
    <t>MIA@BUF</t>
  </si>
  <si>
    <t>PHI@WAS</t>
  </si>
  <si>
    <t>IND@TEN</t>
  </si>
  <si>
    <t>DET@GB</t>
  </si>
  <si>
    <t>JAX@HOU</t>
  </si>
  <si>
    <t>CHI@MIN</t>
  </si>
  <si>
    <t>NYJ@NE</t>
  </si>
  <si>
    <t>CAR@NO</t>
  </si>
  <si>
    <t>DAL@NYG</t>
  </si>
  <si>
    <t>CIN@PIT</t>
  </si>
  <si>
    <t>ATL@TB</t>
  </si>
  <si>
    <t>LAC@DEN</t>
  </si>
  <si>
    <t>SF@LAR</t>
  </si>
  <si>
    <t>ARI@SEA</t>
  </si>
  <si>
    <t>ATL@MIN</t>
  </si>
  <si>
    <t>CLE@NYJ</t>
  </si>
  <si>
    <t>PHI@GB</t>
  </si>
  <si>
    <t>TB@NO</t>
  </si>
  <si>
    <t>BUF@TEN</t>
  </si>
  <si>
    <t>HOU@KC</t>
  </si>
  <si>
    <t>TEN@DEN</t>
  </si>
  <si>
    <t>KC@DEN</t>
  </si>
  <si>
    <t>JAX@CIN</t>
  </si>
  <si>
    <t>HOU</t>
  </si>
  <si>
    <t>HOU@IND</t>
  </si>
  <si>
    <t>ARI@NYG</t>
  </si>
  <si>
    <t>CAR</t>
  </si>
  <si>
    <t>CLE</t>
  </si>
  <si>
    <t>PIT</t>
  </si>
  <si>
    <t>TB</t>
  </si>
  <si>
    <t>NYJ</t>
  </si>
  <si>
    <t>SF</t>
  </si>
  <si>
    <t>DET</t>
  </si>
  <si>
    <t>MIA</t>
  </si>
  <si>
    <t>BUF</t>
  </si>
  <si>
    <t>CHI</t>
  </si>
  <si>
    <t>IND</t>
  </si>
  <si>
    <t>BAL</t>
  </si>
  <si>
    <t>DAL</t>
  </si>
  <si>
    <t>SEA@ATL</t>
  </si>
  <si>
    <t>IND@PIT</t>
  </si>
  <si>
    <t>ATL</t>
  </si>
  <si>
    <t>CIN</t>
  </si>
  <si>
    <t>LAR</t>
  </si>
  <si>
    <t>NO</t>
  </si>
  <si>
    <t>DEN</t>
  </si>
  <si>
    <t>JAX</t>
  </si>
  <si>
    <t>NE</t>
  </si>
  <si>
    <t>PHI</t>
  </si>
  <si>
    <t>WAS</t>
  </si>
  <si>
    <t>BAL@CIN</t>
  </si>
  <si>
    <t>CAR@GB</t>
  </si>
  <si>
    <t>GB</t>
  </si>
  <si>
    <t>NYG</t>
  </si>
  <si>
    <t>SEA</t>
  </si>
  <si>
    <t>TEN</t>
  </si>
  <si>
    <t>PIT@CLE</t>
  </si>
  <si>
    <t>ARI@SF</t>
  </si>
  <si>
    <t>CHI@LAR</t>
  </si>
  <si>
    <t>KC@LAC</t>
  </si>
  <si>
    <t>ARI</t>
  </si>
  <si>
    <t>KC</t>
  </si>
  <si>
    <t>LAC</t>
  </si>
  <si>
    <t>MIN</t>
  </si>
  <si>
    <t>NYG@CHI</t>
  </si>
  <si>
    <t>PIT@CIN</t>
  </si>
  <si>
    <t>TB@ATL</t>
  </si>
  <si>
    <t>GB@SF</t>
  </si>
  <si>
    <t>SEA@PHI</t>
  </si>
  <si>
    <t>NO@ATL</t>
  </si>
  <si>
    <t>NE@HOU</t>
  </si>
  <si>
    <t>CAR@ATL</t>
  </si>
  <si>
    <t>MIA@NYJ</t>
  </si>
  <si>
    <t>SF@NO</t>
  </si>
  <si>
    <t>HOU@TEN</t>
  </si>
  <si>
    <t>TB@DET</t>
  </si>
  <si>
    <t>CHI@GB</t>
  </si>
  <si>
    <t>BAL@CLE</t>
  </si>
  <si>
    <t>CIN@MIA</t>
  </si>
  <si>
    <t>PHI@NYG</t>
  </si>
  <si>
    <t>GB@DET</t>
  </si>
  <si>
    <t>MIA@NE</t>
  </si>
  <si>
    <t>ARI@LAR</t>
  </si>
  <si>
    <t>Trent</t>
  </si>
  <si>
    <t>Bobbo</t>
  </si>
  <si>
    <t>Total Pot</t>
  </si>
  <si>
    <t>Weekly</t>
  </si>
  <si>
    <t>Overall</t>
  </si>
  <si>
    <t>Randi</t>
  </si>
  <si>
    <t>Overall tiebreaker is number of games correct.</t>
  </si>
  <si>
    <t>Games</t>
  </si>
  <si>
    <t>CIN@BAL</t>
  </si>
  <si>
    <t>PB 3rd</t>
  </si>
  <si>
    <t>Switch</t>
  </si>
  <si>
    <t>LV@CAR</t>
  </si>
  <si>
    <t>LAC@CIN</t>
  </si>
  <si>
    <t>DAL@LAR</t>
  </si>
  <si>
    <t>PIT@NYG</t>
  </si>
  <si>
    <t>LV</t>
  </si>
  <si>
    <t>DEN@PIT</t>
  </si>
  <si>
    <t>LAR@PHI</t>
  </si>
  <si>
    <t>SF@NYJ</t>
  </si>
  <si>
    <t>MIN@IND</t>
  </si>
  <si>
    <t>ATL@DAL</t>
  </si>
  <si>
    <t>WAS@ARI</t>
  </si>
  <si>
    <t>BAL@HOU</t>
  </si>
  <si>
    <t>NE@SEA</t>
  </si>
  <si>
    <t>MIA@JAX</t>
  </si>
  <si>
    <t>HOU@PIT</t>
  </si>
  <si>
    <t>CIN@PHI</t>
  </si>
  <si>
    <t>SF@NYG</t>
  </si>
  <si>
    <t>LV@NE</t>
  </si>
  <si>
    <t>TEN@MIN</t>
  </si>
  <si>
    <t>WAS@CLE</t>
  </si>
  <si>
    <t>LAR@BUF</t>
  </si>
  <si>
    <t>CHI@ATL</t>
  </si>
  <si>
    <t>CAR@LAC</t>
  </si>
  <si>
    <t>NYJ@IND</t>
  </si>
  <si>
    <t>DAL@SEA</t>
  </si>
  <si>
    <t>TB@DEN</t>
  </si>
  <si>
    <t>GB@NO</t>
  </si>
  <si>
    <t>KC@BAL</t>
  </si>
  <si>
    <t>DEN@NYJ</t>
  </si>
  <si>
    <t>BAL@WAS</t>
  </si>
  <si>
    <t>PIT@TEN</t>
  </si>
  <si>
    <t>LAC@TB</t>
  </si>
  <si>
    <t>SEA@MIA</t>
  </si>
  <si>
    <t>MIN@HOU</t>
  </si>
  <si>
    <t>NO@DET</t>
  </si>
  <si>
    <t>CLE@DAL</t>
  </si>
  <si>
    <t>IND@CHI</t>
  </si>
  <si>
    <t>ARI@CAR</t>
  </si>
  <si>
    <t>NYG@LAR</t>
  </si>
  <si>
    <t>BUF@LV</t>
  </si>
  <si>
    <t>NE@KC</t>
  </si>
  <si>
    <t>PHI@SF</t>
  </si>
  <si>
    <t>ATL@GB</t>
  </si>
  <si>
    <t>TB@CHI</t>
  </si>
  <si>
    <t>LAR@WAS</t>
  </si>
  <si>
    <t>PHI@PIT</t>
  </si>
  <si>
    <t>ARI@NYJ</t>
  </si>
  <si>
    <t>DEN@NE</t>
  </si>
  <si>
    <t>LV@KC</t>
  </si>
  <si>
    <t>MIA@SF</t>
  </si>
  <si>
    <t>IND@CLE</t>
  </si>
  <si>
    <t>LAC@NO</t>
  </si>
  <si>
    <t>KC@BUF</t>
  </si>
  <si>
    <t>BAL@PHI</t>
  </si>
  <si>
    <t>DET@JAX</t>
  </si>
  <si>
    <t>CIN@IND</t>
  </si>
  <si>
    <t>CHI@CAR</t>
  </si>
  <si>
    <t>GB@TB</t>
  </si>
  <si>
    <t>ARI@DAL</t>
  </si>
  <si>
    <t>GB@HOU</t>
  </si>
  <si>
    <t>DET@ATL</t>
  </si>
  <si>
    <t>SF@NE</t>
  </si>
  <si>
    <t>TB@LV</t>
  </si>
  <si>
    <t>CHI@TEN</t>
  </si>
  <si>
    <t>CAR@KC</t>
  </si>
  <si>
    <t>BAL@IND</t>
  </si>
  <si>
    <t>SEA@BUF</t>
  </si>
  <si>
    <t>DEN@ATL</t>
  </si>
  <si>
    <t>LV@LAC</t>
  </si>
  <si>
    <t>PIT@DAL</t>
  </si>
  <si>
    <t>MIA@ARI</t>
  </si>
  <si>
    <t>JAX@GB</t>
  </si>
  <si>
    <t>WAS@DET</t>
  </si>
  <si>
    <t>HOU@CLE</t>
  </si>
  <si>
    <t>BUF@ARI</t>
  </si>
  <si>
    <t>BAL@NE</t>
  </si>
  <si>
    <t>CIN@WAS</t>
  </si>
  <si>
    <t>PIT@JAX</t>
  </si>
  <si>
    <t>GB@IND</t>
  </si>
  <si>
    <t>PHI@CLE</t>
  </si>
  <si>
    <t>DET@CAR</t>
  </si>
  <si>
    <t>TEN@BAL</t>
  </si>
  <si>
    <t>DAL@MIN</t>
  </si>
  <si>
    <t>KC@LV</t>
  </si>
  <si>
    <t>DEN@LV</t>
  </si>
  <si>
    <t>HOU@DET</t>
  </si>
  <si>
    <t>ARI@NE</t>
  </si>
  <si>
    <t>CAR@MIN</t>
  </si>
  <si>
    <t>CLE@JAX</t>
  </si>
  <si>
    <t>NYG@CIN</t>
  </si>
  <si>
    <t>LAC@BUF</t>
  </si>
  <si>
    <t>LV@ATL</t>
  </si>
  <si>
    <t>NO@DEN</t>
  </si>
  <si>
    <t>KC@TB</t>
  </si>
  <si>
    <t>DAL@BAL</t>
  </si>
  <si>
    <t>CLE@TEN</t>
  </si>
  <si>
    <t>WAS@PIT</t>
  </si>
  <si>
    <t>LV@NYJ</t>
  </si>
  <si>
    <t>JAX@MIN</t>
  </si>
  <si>
    <t>NYG@SEA</t>
  </si>
  <si>
    <t>NE@LAC</t>
  </si>
  <si>
    <t>BUF@SF</t>
  </si>
  <si>
    <t>NE@LAR</t>
  </si>
  <si>
    <t>MIN@TB</t>
  </si>
  <si>
    <t>KC@MIA</t>
  </si>
  <si>
    <t>DAL@CIN</t>
  </si>
  <si>
    <t>HOU@CHI</t>
  </si>
  <si>
    <t>DEN@CAR</t>
  </si>
  <si>
    <t>NYJ@SEA</t>
  </si>
  <si>
    <t>IND@LV</t>
  </si>
  <si>
    <t>WAS@SF</t>
  </si>
  <si>
    <t>NO@PHI</t>
  </si>
  <si>
    <t>ATL@LAC</t>
  </si>
  <si>
    <t>PIT@BUF</t>
  </si>
  <si>
    <t>LAC@LV</t>
  </si>
  <si>
    <t>SEA@WAS</t>
  </si>
  <si>
    <t>CLE@NYG</t>
  </si>
  <si>
    <t>JAX@BAL</t>
  </si>
  <si>
    <t>PHI@ARI</t>
  </si>
  <si>
    <t>KC@NO</t>
  </si>
  <si>
    <t>SF@DAL</t>
  </si>
  <si>
    <t>DET@TEN</t>
  </si>
  <si>
    <t>NYJ@LAR</t>
  </si>
  <si>
    <t>BUF@DEN</t>
  </si>
  <si>
    <t>MIN@NO</t>
  </si>
  <si>
    <t>CAR@WAS</t>
  </si>
  <si>
    <t>ATL@KC</t>
  </si>
  <si>
    <t>CHI@JAX</t>
  </si>
  <si>
    <t>CIN@HOU</t>
  </si>
  <si>
    <t>NYG@BAL</t>
  </si>
  <si>
    <t>TEN@GB</t>
  </si>
  <si>
    <t>MIA@LV</t>
  </si>
  <si>
    <t>LV@DEN</t>
  </si>
  <si>
    <t>Thursday</t>
  </si>
  <si>
    <t>Monday</t>
  </si>
  <si>
    <t>Dean</t>
  </si>
  <si>
    <t>Brett J.</t>
  </si>
  <si>
    <t>Bret F.</t>
  </si>
  <si>
    <t>Weekly payout is $50 to the winner. If there is a tie, money will be carried over to the next week and all are eligible to win.</t>
  </si>
  <si>
    <t>Thursday Night Standings</t>
  </si>
  <si>
    <t>Monday Night Standings</t>
  </si>
  <si>
    <t>Derek</t>
  </si>
  <si>
    <t>Colby</t>
  </si>
  <si>
    <t>Chad</t>
  </si>
  <si>
    <t>kc</t>
  </si>
  <si>
    <t>phi</t>
  </si>
  <si>
    <t>ne</t>
  </si>
  <si>
    <t>min</t>
  </si>
  <si>
    <t>ind</t>
  </si>
  <si>
    <t>chi</t>
  </si>
  <si>
    <t>lv</t>
  </si>
  <si>
    <t>buf</t>
  </si>
  <si>
    <t>bal</t>
  </si>
  <si>
    <t>sea</t>
  </si>
  <si>
    <t>lac</t>
  </si>
  <si>
    <t>sf</t>
  </si>
  <si>
    <t>no</t>
  </si>
  <si>
    <t>dal</t>
  </si>
  <si>
    <t>pit</t>
  </si>
  <si>
    <t>den</t>
  </si>
  <si>
    <t>mia</t>
  </si>
  <si>
    <t>gb</t>
  </si>
  <si>
    <t>det</t>
  </si>
  <si>
    <t>cle</t>
  </si>
  <si>
    <t>cin</t>
  </si>
  <si>
    <t>ari</t>
  </si>
  <si>
    <t>ten</t>
  </si>
  <si>
    <t>Ten</t>
  </si>
  <si>
    <t>car</t>
  </si>
  <si>
    <t>lar</t>
  </si>
  <si>
    <t>NO@LV</t>
  </si>
  <si>
    <t>tb</t>
  </si>
  <si>
    <t>nyg</t>
  </si>
  <si>
    <t>atl</t>
  </si>
  <si>
    <t>Pit</t>
  </si>
  <si>
    <t>Cle</t>
  </si>
  <si>
    <t>Buf</t>
  </si>
  <si>
    <t>Min</t>
  </si>
  <si>
    <t>Dal</t>
  </si>
  <si>
    <t>Chi</t>
  </si>
  <si>
    <t>Ari</t>
  </si>
  <si>
    <t>Bal</t>
  </si>
  <si>
    <t>Sea</t>
  </si>
  <si>
    <t>No</t>
  </si>
  <si>
    <t>100+</t>
  </si>
  <si>
    <t>jax</t>
  </si>
  <si>
    <t>TNF</t>
  </si>
  <si>
    <t>MNF</t>
  </si>
  <si>
    <t>TIE</t>
  </si>
  <si>
    <t>$50 each to the winners of TNF and MNF season long total</t>
  </si>
  <si>
    <t>hou</t>
  </si>
  <si>
    <t>nyj</t>
  </si>
  <si>
    <t>PPD</t>
  </si>
  <si>
    <t>ATL@CAR</t>
  </si>
  <si>
    <t>PIT@BAL</t>
  </si>
  <si>
    <t>LAR@MIA</t>
  </si>
  <si>
    <t>NYJ@KC</t>
  </si>
  <si>
    <t>MIN@GB</t>
  </si>
  <si>
    <t>IND@DET</t>
  </si>
  <si>
    <t>LV@CLE</t>
  </si>
  <si>
    <t>TEN@CIN</t>
  </si>
  <si>
    <t>NE@BUF</t>
  </si>
  <si>
    <t>JAX@LAC</t>
  </si>
  <si>
    <t>SF@SEA</t>
  </si>
  <si>
    <t>NO@CHI</t>
  </si>
  <si>
    <t>DAL@PHI</t>
  </si>
  <si>
    <t>TB@NYG</t>
  </si>
  <si>
    <t>was</t>
  </si>
  <si>
    <t>Hou</t>
  </si>
  <si>
    <t>Phi</t>
  </si>
  <si>
    <t>Car</t>
  </si>
  <si>
    <t>$Double$</t>
  </si>
  <si>
    <t>Carryover</t>
  </si>
  <si>
    <t>LAC@MIA</t>
  </si>
  <si>
    <t>Cin</t>
  </si>
  <si>
    <t>Mia</t>
  </si>
  <si>
    <t>NYJ@LAC</t>
  </si>
  <si>
    <t>MIA@DEN</t>
  </si>
  <si>
    <t>14 games, use all confidence points 3-16 (no duplicates). Possible points should equal 133 If you pick the game correctly, you will receive your chosen number of points.</t>
  </si>
  <si>
    <t>LAR@TB</t>
  </si>
  <si>
    <t>Was</t>
  </si>
  <si>
    <t>Jax</t>
  </si>
  <si>
    <t>Ind</t>
  </si>
  <si>
    <t>Det</t>
  </si>
  <si>
    <t>OOPS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</si>
</sst>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rgb="FFD0021B"/>
      <name val="Consolas"/>
      <family val="3"/>
    </font>
    <font>
      <sz val="10"/>
      <color theme="1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rgb="FF76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24">
    <xf numFmtId="0" fontId="0" fillId="0" borderId="0" xfId="0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/>
    <xf numFmtId="0" fontId="0" fillId="3" borderId="11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8" fontId="0" fillId="0" borderId="13" xfId="1" applyNumberFormat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25" xfId="0" applyFill="1" applyBorder="1"/>
    <xf numFmtId="0" fontId="1" fillId="2" borderId="26" xfId="0" applyFont="1" applyFill="1" applyBorder="1"/>
    <xf numFmtId="0" fontId="2" fillId="4" borderId="3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Fill="1" applyBorder="1"/>
    <xf numFmtId="0" fontId="0" fillId="0" borderId="22" xfId="0" applyFill="1" applyBorder="1" applyAlignment="1">
      <alignment horizontal="center"/>
    </xf>
    <xf numFmtId="0" fontId="0" fillId="0" borderId="5" xfId="0" applyFill="1" applyBorder="1"/>
    <xf numFmtId="0" fontId="0" fillId="0" borderId="32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2" xfId="0" applyBorder="1"/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4" xfId="0" applyFill="1" applyBorder="1"/>
    <xf numFmtId="0" fontId="0" fillId="0" borderId="36" xfId="0" applyBorder="1"/>
    <xf numFmtId="0" fontId="0" fillId="3" borderId="31" xfId="0" applyFill="1" applyBorder="1"/>
    <xf numFmtId="0" fontId="0" fillId="3" borderId="2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0" borderId="4" xfId="0" applyFont="1" applyFill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" fillId="0" borderId="22" xfId="0" applyFont="1" applyFill="1" applyBorder="1" applyAlignment="1"/>
    <xf numFmtId="0" fontId="0" fillId="0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40" xfId="0" applyFont="1" applyFill="1" applyBorder="1"/>
    <xf numFmtId="0" fontId="0" fillId="0" borderId="29" xfId="0" applyFill="1" applyBorder="1"/>
    <xf numFmtId="0" fontId="0" fillId="0" borderId="3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8" fontId="5" fillId="0" borderId="16" xfId="1" applyNumberFormat="1" applyFont="1" applyBorder="1"/>
    <xf numFmtId="0" fontId="0" fillId="3" borderId="33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3" borderId="43" xfId="0" applyFill="1" applyBorder="1"/>
    <xf numFmtId="0" fontId="0" fillId="0" borderId="6" xfId="0" applyFill="1" applyBorder="1"/>
    <xf numFmtId="0" fontId="0" fillId="6" borderId="6" xfId="0" applyFill="1" applyBorder="1"/>
    <xf numFmtId="0" fontId="0" fillId="6" borderId="6" xfId="0" applyFont="1" applyFill="1" applyBorder="1"/>
    <xf numFmtId="0" fontId="0" fillId="0" borderId="6" xfId="0" applyFont="1" applyFill="1" applyBorder="1"/>
    <xf numFmtId="0" fontId="0" fillId="0" borderId="43" xfId="0" applyFill="1" applyBorder="1"/>
    <xf numFmtId="0" fontId="0" fillId="0" borderId="3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1" xfId="0" applyFill="1" applyBorder="1"/>
    <xf numFmtId="0" fontId="0" fillId="0" borderId="6" xfId="0" applyBorder="1" applyAlignment="1">
      <alignment horizontal="left"/>
    </xf>
    <xf numFmtId="0" fontId="0" fillId="0" borderId="30" xfId="0" applyFill="1" applyBorder="1"/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Fill="1" applyBorder="1"/>
    <xf numFmtId="0" fontId="0" fillId="3" borderId="9" xfId="0" applyFill="1" applyBorder="1" applyAlignment="1">
      <alignment horizontal="center"/>
    </xf>
    <xf numFmtId="0" fontId="6" fillId="0" borderId="0" xfId="0" applyFont="1"/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4" fontId="0" fillId="0" borderId="20" xfId="2" applyFont="1" applyBorder="1" applyAlignment="1">
      <alignment horizontal="center"/>
    </xf>
    <xf numFmtId="44" fontId="0" fillId="0" borderId="29" xfId="2" applyFont="1" applyBorder="1" applyAlignment="1">
      <alignment horizontal="center"/>
    </xf>
    <xf numFmtId="44" fontId="0" fillId="0" borderId="32" xfId="2" applyFont="1" applyBorder="1" applyAlignment="1">
      <alignment horizontal="center"/>
    </xf>
    <xf numFmtId="44" fontId="0" fillId="0" borderId="33" xfId="2" applyFont="1" applyBorder="1" applyAlignment="1">
      <alignment horizontal="center"/>
    </xf>
    <xf numFmtId="44" fontId="0" fillId="0" borderId="0" xfId="0" applyNumberFormat="1"/>
    <xf numFmtId="0" fontId="7" fillId="0" borderId="0" xfId="0" applyFont="1" applyAlignment="1">
      <alignment horizontal="center"/>
    </xf>
    <xf numFmtId="0" fontId="0" fillId="3" borderId="9" xfId="0" applyFill="1" applyBorder="1" applyAlignment="1">
      <alignment horizontal="center"/>
    </xf>
    <xf numFmtId="0" fontId="8" fillId="0" borderId="0" xfId="0" applyFont="1" applyAlignment="1">
      <alignment horizontal="center"/>
    </xf>
    <xf numFmtId="2" fontId="0" fillId="0" borderId="0" xfId="0" applyNumberFormat="1"/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0" borderId="0" xfId="0" applyNumberFormat="1"/>
    <xf numFmtId="0" fontId="0" fillId="3" borderId="2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0" borderId="44" xfId="0" applyFill="1" applyBorder="1"/>
    <xf numFmtId="0" fontId="0" fillId="0" borderId="4" xfId="0" applyFill="1" applyBorder="1"/>
    <xf numFmtId="0" fontId="0" fillId="0" borderId="3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9" xfId="0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10" fillId="0" borderId="0" xfId="0" applyFont="1"/>
    <xf numFmtId="165" fontId="10" fillId="0" borderId="0" xfId="4" applyNumberFormat="1" applyFont="1"/>
    <xf numFmtId="0" fontId="0" fillId="0" borderId="47" xfId="0" applyFill="1" applyBorder="1"/>
    <xf numFmtId="0" fontId="0" fillId="0" borderId="2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166" fontId="0" fillId="0" borderId="45" xfId="2" applyNumberFormat="1" applyFont="1" applyFill="1" applyBorder="1"/>
    <xf numFmtId="166" fontId="0" fillId="3" borderId="27" xfId="2" applyNumberFormat="1" applyFont="1" applyFill="1" applyBorder="1"/>
    <xf numFmtId="166" fontId="0" fillId="0" borderId="5" xfId="2" applyNumberFormat="1" applyFont="1" applyFill="1" applyBorder="1"/>
    <xf numFmtId="44" fontId="5" fillId="0" borderId="16" xfId="1" applyNumberFormat="1" applyFont="1" applyBorder="1"/>
    <xf numFmtId="0" fontId="0" fillId="3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8" borderId="42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8" borderId="40" xfId="0" applyFont="1" applyFill="1" applyBorder="1" applyAlignment="1">
      <alignment horizontal="center"/>
    </xf>
    <xf numFmtId="0" fontId="1" fillId="5" borderId="1" xfId="3" applyFont="1" applyFill="1" applyBorder="1" applyAlignment="1">
      <alignment horizontal="center"/>
    </xf>
    <xf numFmtId="0" fontId="1" fillId="5" borderId="3" xfId="3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" fillId="2" borderId="3" xfId="3" applyFont="1" applyFill="1" applyBorder="1" applyAlignment="1">
      <alignment horizontal="center"/>
    </xf>
    <xf numFmtId="0" fontId="1" fillId="8" borderId="1" xfId="3" applyFont="1" applyFill="1" applyBorder="1" applyAlignment="1">
      <alignment horizontal="center"/>
    </xf>
    <xf numFmtId="0" fontId="1" fillId="8" borderId="3" xfId="3" applyFont="1" applyFill="1" applyBorder="1" applyAlignment="1">
      <alignment horizontal="center"/>
    </xf>
    <xf numFmtId="0" fontId="1" fillId="7" borderId="1" xfId="3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5">
    <cellStyle name="Comma" xfId="4" builtinId="3"/>
    <cellStyle name="Currency" xfId="2" builtinId="4"/>
    <cellStyle name="Hyperlink" xfId="3" builtinId="8"/>
    <cellStyle name="Normal" xfId="0" builtinId="0"/>
    <cellStyle name="Percent" xfId="1" builtinId="5"/>
  </cellStyles>
  <dxfs count="642"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2" formatCode="&quot;$&quot;#,##0.00_);[Red]\(&quot;$&quot;#,##0.00\)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theme="4" tint="0.39994506668294322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760000"/>
      <color rgb="FF8E0000"/>
      <color rgb="FF006600"/>
      <color rgb="FF0000C0"/>
      <color rgb="FFFF7171"/>
      <color rgb="FF99FF33"/>
      <color rgb="FF663300"/>
      <color rgb="FFAC8300"/>
      <color rgb="FFB48900"/>
      <color rgb="FF9A9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Z29" totalsRowShown="0" headerRowDxfId="29" headerRowBorderDxfId="28" tableBorderDxfId="27" totalsRowBorderDxfId="26">
  <sortState xmlns:xlrd2="http://schemas.microsoft.com/office/spreadsheetml/2017/richdata2" ref="B4:Z29">
    <sortCondition descending="1" ref="T4:T29"/>
    <sortCondition descending="1" ref="Y4:Y29"/>
  </sortState>
  <tableColumns count="25">
    <tableColumn id="1" xr3:uid="{00000000-0010-0000-0000-000001000000}" name="  " dataDxfId="25" dataCellStyle="Percent">
      <calculatedColumnFormula>'Week 1'!B4</calculatedColumnFormula>
    </tableColumn>
    <tableColumn id="2" xr3:uid="{00000000-0010-0000-0000-000002000000}" name="Week1" dataDxfId="24">
      <calculatedColumnFormula>'Week 1'!AJ4</calculatedColumnFormula>
    </tableColumn>
    <tableColumn id="3" xr3:uid="{00000000-0010-0000-0000-000003000000}" name="Week2" dataDxfId="23">
      <calculatedColumnFormula>'Week 2'!AJ4</calculatedColumnFormula>
    </tableColumn>
    <tableColumn id="4" xr3:uid="{00000000-0010-0000-0000-000004000000}" name="Week3" dataDxfId="22">
      <calculatedColumnFormula>'Week 3'!AJ4</calculatedColumnFormula>
    </tableColumn>
    <tableColumn id="5" xr3:uid="{00000000-0010-0000-0000-000005000000}" name="Week4" dataDxfId="21">
      <calculatedColumnFormula>'Week 4'!AJ4</calculatedColumnFormula>
    </tableColumn>
    <tableColumn id="6" xr3:uid="{00000000-0010-0000-0000-000006000000}" name="Week5" dataDxfId="20">
      <calculatedColumnFormula>'Week 5'!AJ4</calculatedColumnFormula>
    </tableColumn>
    <tableColumn id="7" xr3:uid="{00000000-0010-0000-0000-000007000000}" name="Week6" dataDxfId="19">
      <calculatedColumnFormula>'Week 6'!AJ4</calculatedColumnFormula>
    </tableColumn>
    <tableColumn id="8" xr3:uid="{00000000-0010-0000-0000-000008000000}" name="Week7" dataDxfId="18">
      <calculatedColumnFormula>'Week 7'!AJ4</calculatedColumnFormula>
    </tableColumn>
    <tableColumn id="9" xr3:uid="{00000000-0010-0000-0000-000009000000}" name="Week8" dataDxfId="17">
      <calculatedColumnFormula>'Week 8'!AJ4</calculatedColumnFormula>
    </tableColumn>
    <tableColumn id="10" xr3:uid="{00000000-0010-0000-0000-00000A000000}" name="Week9" dataDxfId="16">
      <calculatedColumnFormula>'Week 9'!AJ4</calculatedColumnFormula>
    </tableColumn>
    <tableColumn id="11" xr3:uid="{00000000-0010-0000-0000-00000B000000}" name="Week10" dataDxfId="15">
      <calculatedColumnFormula>'Week 10'!AJ4</calculatedColumnFormula>
    </tableColumn>
    <tableColumn id="12" xr3:uid="{00000000-0010-0000-0000-00000C000000}" name="Week11" dataDxfId="14">
      <calculatedColumnFormula>'Week 11'!AJ4</calculatedColumnFormula>
    </tableColumn>
    <tableColumn id="13" xr3:uid="{00000000-0010-0000-0000-00000D000000}" name="Week12" dataDxfId="13">
      <calculatedColumnFormula>'Week 12'!AJ4</calculatedColumnFormula>
    </tableColumn>
    <tableColumn id="14" xr3:uid="{00000000-0010-0000-0000-00000E000000}" name="Week13" dataDxfId="12">
      <calculatedColumnFormula>'Week 13'!AJ4</calculatedColumnFormula>
    </tableColumn>
    <tableColumn id="15" xr3:uid="{00000000-0010-0000-0000-00000F000000}" name="Week14" dataDxfId="11">
      <calculatedColumnFormula>'Week 14'!AJ4</calculatedColumnFormula>
    </tableColumn>
    <tableColumn id="16" xr3:uid="{00000000-0010-0000-0000-000010000000}" name="Week15" dataDxfId="10">
      <calculatedColumnFormula>'Week 15'!AJ4</calculatedColumnFormula>
    </tableColumn>
    <tableColumn id="17" xr3:uid="{00000000-0010-0000-0000-000011000000}" name="Week16" dataDxfId="9">
      <calculatedColumnFormula>'Week 16'!AJ4</calculatedColumnFormula>
    </tableColumn>
    <tableColumn id="18" xr3:uid="{00000000-0010-0000-0000-000012000000}" name="Week17" dataDxfId="8">
      <calculatedColumnFormula>'Week 17'!AJ4</calculatedColumnFormula>
    </tableColumn>
    <tableColumn id="19" xr3:uid="{00000000-0010-0000-0000-000013000000}" name="TOTAL" dataDxfId="7">
      <calculatedColumnFormula>SUM(Table1[[#This Row],[Week1]:[Week17]])</calculatedColumnFormula>
    </tableColumn>
    <tableColumn id="22" xr3:uid="{101CF7C0-6359-4D9C-867B-B4E700B792F8}" name="PB 3rd" dataDxfId="6">
      <calculatedColumnFormula>IF(Table1[[#This Row],[TOTAL]]-LARGE($T$4:$T$29,3)&gt;0,_xlfn.CONCAT("+",Table1[[#This Row],[TOTAL]]-LARGE($T$4:$T$29,3)),IF(Table1[[#This Row],[TOTAL]]-LARGE($T$4:$T$29,3)=0,"-",Table1[[#This Row],[TOTAL]]-LARGE($T$4:$T$29,3)))</calculatedColumnFormula>
    </tableColumn>
    <tableColumn id="25" xr3:uid="{DB3CD325-7396-4910-AB76-689AFC264C52}" name="TNF" dataDxfId="5">
      <calculatedColumnFormula>SUM('Week 1'!C37:D37,'Week 2'!C37:D37,'Week 3'!C37:D37,'Week 4'!C37:D37,'Week 5'!C37:D37,'Week 6'!C37:D37,'Week 7'!C37:D37,'Week 8'!C37:D37,'Week 9'!C37:D37,'Week 10'!C37:D37,'Week 11'!C37:D37,'Week 12'!C37:H37,'Week 13'!C37:D37,'Week 14'!C37:D37,'Week 15'!C37:D37)</calculatedColumnFormula>
    </tableColumn>
    <tableColumn id="24" xr3:uid="{A2390748-B485-4974-B90E-68A6DBFE9C86}" name="MNF" dataDxfId="4">
      <calculatedColumnFormula>SUM('Week 1'!AE37,'Week 1'!AG37,'Week 2'!AG37,'Week 3'!AG37,'Week 4'!AG37,'Week 5'!AE37,'Week 6'!AC37,'Week 7'!AC37,'Week 8'!AA37,'Week 9'!AC37,'Week 10'!AC37,'Week 11'!AA37,'Week 12'!AG37,'Week 13'!AE37,'Week 14'!AG37,'Week 15'!AG37,'Week 16'!AG37,'Week 17'!AG37)</calculatedColumnFormula>
    </tableColumn>
    <tableColumn id="20" xr3:uid="{00000000-0010-0000-0000-000014000000}" name="MONEY" dataDxfId="3" dataCellStyle="Percent">
      <calculatedColumnFormula>-50-Z4</calculatedColumnFormula>
    </tableColumn>
    <tableColumn id="21" xr3:uid="{4C2F1773-BBB3-453F-A802-2A49AE14CE34}" name="Games" dataDxfId="2" dataCellStyle="Percent">
      <calculatedColumnFormula>SUM('Week 1'!AJ37,'Week 2'!AJ37,'Week 3'!AJ37,'Week 4'!AJ37,'Week 5'!AJ37,'Week 6'!AJ37,'Week 7'!AJ37,'Week 8'!AJ37,'Week 9'!AJ37,'Week 10'!AJ37,'Week 11'!AJ37,'Week 12'!AJ37,'Week 13'!AJ37,'Week 14'!AJ37,'Week 15'!AJ37,'Week 16'!AJ37,'Week 17'!AJ37)</calculatedColumnFormula>
    </tableColumn>
    <tableColumn id="23" xr3:uid="{651C4495-96F6-46B6-AE97-A15B6406AEE9}" name="Switch" dataDxfId="1" dataCellStyle="Currency">
      <calculatedColumnFormula>0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CAR@NO" TargetMode="External"/><Relationship Id="rId13" Type="http://schemas.openxmlformats.org/officeDocument/2006/relationships/hyperlink" Target="mailto:SF@LAR" TargetMode="External"/><Relationship Id="rId3" Type="http://schemas.openxmlformats.org/officeDocument/2006/relationships/hyperlink" Target="mailto:PHI@WAS" TargetMode="External"/><Relationship Id="rId7" Type="http://schemas.openxmlformats.org/officeDocument/2006/relationships/hyperlink" Target="mailto:NYJ@NE" TargetMode="External"/><Relationship Id="rId12" Type="http://schemas.openxmlformats.org/officeDocument/2006/relationships/hyperlink" Target="mailto:LAC@DEN" TargetMode="External"/><Relationship Id="rId17" Type="http://schemas.openxmlformats.org/officeDocument/2006/relationships/printerSettings" Target="../printerSettings/printerSettings17.bin"/><Relationship Id="rId2" Type="http://schemas.openxmlformats.org/officeDocument/2006/relationships/hyperlink" Target="mailto:MIA@BUF" TargetMode="External"/><Relationship Id="rId16" Type="http://schemas.openxmlformats.org/officeDocument/2006/relationships/hyperlink" Target="mailto:OAK@KC" TargetMode="External"/><Relationship Id="rId1" Type="http://schemas.openxmlformats.org/officeDocument/2006/relationships/hyperlink" Target="mailto:CLE@BAL" TargetMode="External"/><Relationship Id="rId6" Type="http://schemas.openxmlformats.org/officeDocument/2006/relationships/hyperlink" Target="mailto:CHI@MIN" TargetMode="External"/><Relationship Id="rId11" Type="http://schemas.openxmlformats.org/officeDocument/2006/relationships/hyperlink" Target="mailto:ATL@TB" TargetMode="External"/><Relationship Id="rId5" Type="http://schemas.openxmlformats.org/officeDocument/2006/relationships/hyperlink" Target="mailto:DET@GB" TargetMode="External"/><Relationship Id="rId15" Type="http://schemas.openxmlformats.org/officeDocument/2006/relationships/hyperlink" Target="mailto:JAX@HOU" TargetMode="External"/><Relationship Id="rId10" Type="http://schemas.openxmlformats.org/officeDocument/2006/relationships/hyperlink" Target="mailto:CIN@PIT" TargetMode="External"/><Relationship Id="rId4" Type="http://schemas.openxmlformats.org/officeDocument/2006/relationships/hyperlink" Target="mailto:IND@TEN" TargetMode="External"/><Relationship Id="rId9" Type="http://schemas.openxmlformats.org/officeDocument/2006/relationships/hyperlink" Target="mailto:DAL@NYG" TargetMode="External"/><Relationship Id="rId14" Type="http://schemas.openxmlformats.org/officeDocument/2006/relationships/hyperlink" Target="mailto:ARI@SEA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"/>
  <sheetViews>
    <sheetView showGridLines="0" showZeros="0" zoomScale="96" zoomScaleNormal="96" workbookViewId="0"/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customWidth="1"/>
    <col min="32" max="32" width="3.109375" customWidth="1"/>
    <col min="33" max="33" width="6.44140625" customWidth="1"/>
    <col min="34" max="34" width="3.109375" customWidth="1"/>
    <col min="35" max="35" width="8.6640625" hidden="1" customWidth="1"/>
    <col min="36" max="36" width="8.5546875" customWidth="1"/>
  </cols>
  <sheetData>
    <row r="1" spans="1:36" ht="6.9" customHeight="1" x14ac:dyDescent="0.3">
      <c r="A1" t="s">
        <v>17</v>
      </c>
    </row>
    <row r="2" spans="1:36" thickBot="1" x14ac:dyDescent="0.35">
      <c r="B2" s="188" t="s">
        <v>55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thickBot="1" x14ac:dyDescent="0.35">
      <c r="B3" s="1" t="s">
        <v>0</v>
      </c>
      <c r="C3" s="181" t="s">
        <v>119</v>
      </c>
      <c r="D3" s="182"/>
      <c r="E3" s="176" t="s">
        <v>101</v>
      </c>
      <c r="F3" s="177"/>
      <c r="G3" s="176" t="s">
        <v>181</v>
      </c>
      <c r="H3" s="177"/>
      <c r="I3" s="176" t="s">
        <v>76</v>
      </c>
      <c r="J3" s="177"/>
      <c r="K3" s="176" t="s">
        <v>80</v>
      </c>
      <c r="L3" s="177"/>
      <c r="M3" s="176" t="s">
        <v>71</v>
      </c>
      <c r="N3" s="177"/>
      <c r="O3" s="176" t="s">
        <v>194</v>
      </c>
      <c r="P3" s="177"/>
      <c r="Q3" s="176" t="s">
        <v>83</v>
      </c>
      <c r="R3" s="177"/>
      <c r="S3" s="176" t="s">
        <v>99</v>
      </c>
      <c r="T3" s="177"/>
      <c r="U3" s="176" t="s">
        <v>139</v>
      </c>
      <c r="V3" s="177"/>
      <c r="W3" s="176" t="s">
        <v>195</v>
      </c>
      <c r="X3" s="177"/>
      <c r="Y3" s="176" t="s">
        <v>157</v>
      </c>
      <c r="Z3" s="177"/>
      <c r="AA3" s="176" t="s">
        <v>117</v>
      </c>
      <c r="AB3" s="177"/>
      <c r="AC3" s="176" t="s">
        <v>196</v>
      </c>
      <c r="AD3" s="177"/>
      <c r="AE3" s="178" t="s">
        <v>197</v>
      </c>
      <c r="AF3" s="179"/>
      <c r="AG3" s="178" t="s">
        <v>120</v>
      </c>
      <c r="AH3" s="179"/>
      <c r="AI3" s="22" t="s">
        <v>38</v>
      </c>
      <c r="AJ3" s="2" t="s">
        <v>16</v>
      </c>
    </row>
    <row r="4" spans="1:36" ht="14.4" x14ac:dyDescent="0.3">
      <c r="A4">
        <f>RANK(AJ4,$AJ$4:$AJ$29,0)</f>
        <v>20</v>
      </c>
      <c r="B4" s="126" t="s">
        <v>1</v>
      </c>
      <c r="C4" s="94" t="s">
        <v>161</v>
      </c>
      <c r="D4" s="67">
        <v>16</v>
      </c>
      <c r="E4" s="3" t="s">
        <v>148</v>
      </c>
      <c r="F4" s="4">
        <v>13</v>
      </c>
      <c r="G4" s="3" t="s">
        <v>147</v>
      </c>
      <c r="H4" s="4">
        <v>14</v>
      </c>
      <c r="I4" s="3" t="s">
        <v>152</v>
      </c>
      <c r="J4" s="4">
        <v>8</v>
      </c>
      <c r="K4" s="3" t="s">
        <v>136</v>
      </c>
      <c r="L4" s="4">
        <v>7</v>
      </c>
      <c r="M4" s="3" t="s">
        <v>132</v>
      </c>
      <c r="N4" s="4">
        <v>5</v>
      </c>
      <c r="O4" s="3" t="s">
        <v>126</v>
      </c>
      <c r="P4" s="4">
        <v>4</v>
      </c>
      <c r="Q4" s="3" t="s">
        <v>134</v>
      </c>
      <c r="R4" s="4">
        <v>15</v>
      </c>
      <c r="S4" s="3" t="s">
        <v>137</v>
      </c>
      <c r="T4" s="4">
        <v>9</v>
      </c>
      <c r="U4" s="3" t="s">
        <v>154</v>
      </c>
      <c r="V4" s="4">
        <v>6</v>
      </c>
      <c r="W4" s="3" t="s">
        <v>162</v>
      </c>
      <c r="X4" s="4">
        <v>2</v>
      </c>
      <c r="Y4" s="3" t="s">
        <v>131</v>
      </c>
      <c r="Z4" s="4">
        <v>12</v>
      </c>
      <c r="AA4" s="3" t="s">
        <v>144</v>
      </c>
      <c r="AB4" s="4">
        <v>11</v>
      </c>
      <c r="AC4" s="3" t="s">
        <v>143</v>
      </c>
      <c r="AD4" s="4">
        <v>1</v>
      </c>
      <c r="AE4" s="3" t="s">
        <v>153</v>
      </c>
      <c r="AF4" s="4">
        <v>3</v>
      </c>
      <c r="AG4" s="3" t="s">
        <v>145</v>
      </c>
      <c r="AH4" s="67">
        <v>10</v>
      </c>
      <c r="AI4" s="5">
        <f t="shared" ref="AI4:AI29" si="0">SUM(D4:AH4)</f>
        <v>136</v>
      </c>
      <c r="AJ4" s="5">
        <f t="shared" ref="AJ4:AJ29" si="1">SUM(C37:AH37)</f>
        <v>82</v>
      </c>
    </row>
    <row r="5" spans="1:36" ht="14.4" customHeight="1" x14ac:dyDescent="0.3">
      <c r="A5">
        <f t="shared" ref="A5:A29" si="2">RANK(AJ5,$AJ$4:$AJ$29,0)</f>
        <v>23</v>
      </c>
      <c r="B5" s="127" t="s">
        <v>11</v>
      </c>
      <c r="C5" s="95" t="s">
        <v>338</v>
      </c>
      <c r="D5" s="96">
        <v>16</v>
      </c>
      <c r="E5" s="95" t="s">
        <v>339</v>
      </c>
      <c r="F5" s="96">
        <v>13</v>
      </c>
      <c r="G5" s="95" t="s">
        <v>354</v>
      </c>
      <c r="H5" s="96">
        <v>1</v>
      </c>
      <c r="I5" s="95" t="s">
        <v>355</v>
      </c>
      <c r="J5" s="96">
        <v>7</v>
      </c>
      <c r="K5" s="95" t="s">
        <v>342</v>
      </c>
      <c r="L5" s="96">
        <v>15</v>
      </c>
      <c r="M5" s="95" t="s">
        <v>356</v>
      </c>
      <c r="N5" s="96">
        <v>10</v>
      </c>
      <c r="O5" s="95" t="s">
        <v>344</v>
      </c>
      <c r="P5" s="96">
        <v>4</v>
      </c>
      <c r="Q5" s="95" t="s">
        <v>345</v>
      </c>
      <c r="R5" s="96">
        <v>14</v>
      </c>
      <c r="S5" s="95" t="s">
        <v>357</v>
      </c>
      <c r="T5" s="96">
        <v>2</v>
      </c>
      <c r="U5" s="95" t="s">
        <v>141</v>
      </c>
      <c r="V5" s="96">
        <v>6</v>
      </c>
      <c r="W5" s="95" t="s">
        <v>358</v>
      </c>
      <c r="X5" s="96">
        <v>5</v>
      </c>
      <c r="Y5" s="95" t="s">
        <v>359</v>
      </c>
      <c r="Z5" s="96">
        <v>3</v>
      </c>
      <c r="AA5" s="95" t="s">
        <v>350</v>
      </c>
      <c r="AB5" s="96">
        <v>11</v>
      </c>
      <c r="AC5" s="95" t="s">
        <v>351</v>
      </c>
      <c r="AD5" s="96">
        <v>8</v>
      </c>
      <c r="AE5" s="95" t="s">
        <v>352</v>
      </c>
      <c r="AF5" s="96">
        <v>12</v>
      </c>
      <c r="AG5" s="95" t="s">
        <v>360</v>
      </c>
      <c r="AH5" s="96">
        <v>9</v>
      </c>
      <c r="AI5" s="8">
        <f t="shared" si="0"/>
        <v>136</v>
      </c>
      <c r="AJ5" s="8">
        <f t="shared" si="1"/>
        <v>76</v>
      </c>
    </row>
    <row r="6" spans="1:36" ht="14.4" x14ac:dyDescent="0.3">
      <c r="A6">
        <f t="shared" si="2"/>
        <v>2</v>
      </c>
      <c r="B6" s="128" t="s">
        <v>2</v>
      </c>
      <c r="C6" s="94" t="s">
        <v>161</v>
      </c>
      <c r="D6" s="119">
        <v>16</v>
      </c>
      <c r="E6" s="94" t="s">
        <v>148</v>
      </c>
      <c r="F6" s="119">
        <v>6</v>
      </c>
      <c r="G6" s="94" t="s">
        <v>147</v>
      </c>
      <c r="H6" s="119">
        <v>11</v>
      </c>
      <c r="I6" s="94" t="s">
        <v>152</v>
      </c>
      <c r="J6" s="119">
        <v>2</v>
      </c>
      <c r="K6" s="94" t="s">
        <v>136</v>
      </c>
      <c r="L6" s="119">
        <v>15</v>
      </c>
      <c r="M6" s="94" t="s">
        <v>132</v>
      </c>
      <c r="N6" s="119">
        <v>3</v>
      </c>
      <c r="O6" s="94" t="s">
        <v>198</v>
      </c>
      <c r="P6" s="119">
        <v>8</v>
      </c>
      <c r="Q6" s="94" t="s">
        <v>134</v>
      </c>
      <c r="R6" s="119">
        <v>13</v>
      </c>
      <c r="S6" s="94" t="s">
        <v>137</v>
      </c>
      <c r="T6" s="119">
        <v>4</v>
      </c>
      <c r="U6" s="94" t="s">
        <v>154</v>
      </c>
      <c r="V6" s="119">
        <v>5</v>
      </c>
      <c r="W6" s="94" t="s">
        <v>162</v>
      </c>
      <c r="X6" s="119">
        <v>7</v>
      </c>
      <c r="Y6" s="94" t="s">
        <v>131</v>
      </c>
      <c r="Z6" s="119">
        <v>10</v>
      </c>
      <c r="AA6" s="94" t="s">
        <v>144</v>
      </c>
      <c r="AB6" s="119">
        <v>12</v>
      </c>
      <c r="AC6" s="94" t="s">
        <v>138</v>
      </c>
      <c r="AD6" s="119">
        <v>1</v>
      </c>
      <c r="AE6" s="94" t="s">
        <v>128</v>
      </c>
      <c r="AF6" s="119">
        <v>14</v>
      </c>
      <c r="AG6" s="94" t="s">
        <v>155</v>
      </c>
      <c r="AH6" s="119">
        <v>9</v>
      </c>
      <c r="AI6" s="5">
        <f t="shared" si="0"/>
        <v>136</v>
      </c>
      <c r="AJ6" s="5">
        <f t="shared" si="1"/>
        <v>101</v>
      </c>
    </row>
    <row r="7" spans="1:36" ht="14.4" customHeight="1" x14ac:dyDescent="0.3">
      <c r="A7">
        <f t="shared" si="2"/>
        <v>7</v>
      </c>
      <c r="B7" s="127" t="s">
        <v>5</v>
      </c>
      <c r="C7" s="95" t="s">
        <v>338</v>
      </c>
      <c r="D7" s="96">
        <v>15</v>
      </c>
      <c r="E7" s="95" t="s">
        <v>339</v>
      </c>
      <c r="F7" s="96">
        <v>14</v>
      </c>
      <c r="G7" s="95" t="s">
        <v>340</v>
      </c>
      <c r="H7" s="96">
        <v>10</v>
      </c>
      <c r="I7" s="95" t="s">
        <v>341</v>
      </c>
      <c r="J7" s="96">
        <v>3</v>
      </c>
      <c r="K7" s="95" t="s">
        <v>342</v>
      </c>
      <c r="L7" s="96">
        <v>12</v>
      </c>
      <c r="M7" s="95" t="s">
        <v>343</v>
      </c>
      <c r="N7" s="96">
        <v>4</v>
      </c>
      <c r="O7" s="95" t="s">
        <v>344</v>
      </c>
      <c r="P7" s="96">
        <v>9</v>
      </c>
      <c r="Q7" s="95" t="s">
        <v>345</v>
      </c>
      <c r="R7" s="96">
        <v>11</v>
      </c>
      <c r="S7" s="95" t="s">
        <v>346</v>
      </c>
      <c r="T7" s="96">
        <v>16</v>
      </c>
      <c r="U7" s="95" t="s">
        <v>347</v>
      </c>
      <c r="V7" s="96">
        <v>6</v>
      </c>
      <c r="W7" s="95" t="s">
        <v>348</v>
      </c>
      <c r="X7" s="96">
        <v>7</v>
      </c>
      <c r="Y7" s="95" t="s">
        <v>349</v>
      </c>
      <c r="Z7" s="96">
        <v>13</v>
      </c>
      <c r="AA7" s="95" t="s">
        <v>350</v>
      </c>
      <c r="AB7" s="96">
        <v>2</v>
      </c>
      <c r="AC7" s="95" t="s">
        <v>351</v>
      </c>
      <c r="AD7" s="96">
        <v>5</v>
      </c>
      <c r="AE7" s="95" t="s">
        <v>352</v>
      </c>
      <c r="AF7" s="96">
        <v>8</v>
      </c>
      <c r="AG7" s="95" t="s">
        <v>353</v>
      </c>
      <c r="AH7" s="96">
        <v>1</v>
      </c>
      <c r="AI7" s="8">
        <f t="shared" si="0"/>
        <v>136</v>
      </c>
      <c r="AJ7" s="8">
        <f t="shared" si="1"/>
        <v>88</v>
      </c>
    </row>
    <row r="8" spans="1:36" thickBot="1" x14ac:dyDescent="0.35">
      <c r="A8">
        <f t="shared" si="2"/>
        <v>12</v>
      </c>
      <c r="B8" s="128" t="s">
        <v>13</v>
      </c>
      <c r="C8" s="94" t="s">
        <v>338</v>
      </c>
      <c r="D8" s="119">
        <v>15</v>
      </c>
      <c r="E8" s="94" t="s">
        <v>339</v>
      </c>
      <c r="F8" s="119">
        <v>9</v>
      </c>
      <c r="G8" s="94" t="s">
        <v>340</v>
      </c>
      <c r="H8" s="119">
        <v>12</v>
      </c>
      <c r="I8" s="94" t="s">
        <v>341</v>
      </c>
      <c r="J8" s="119">
        <v>3</v>
      </c>
      <c r="K8" s="94" t="s">
        <v>342</v>
      </c>
      <c r="L8" s="119">
        <v>14</v>
      </c>
      <c r="M8" s="94" t="s">
        <v>356</v>
      </c>
      <c r="N8" s="119">
        <v>7</v>
      </c>
      <c r="O8" s="94" t="s">
        <v>344</v>
      </c>
      <c r="P8" s="119">
        <v>6</v>
      </c>
      <c r="Q8" s="94" t="s">
        <v>345</v>
      </c>
      <c r="R8" s="119">
        <v>11</v>
      </c>
      <c r="S8" s="94" t="s">
        <v>346</v>
      </c>
      <c r="T8" s="119">
        <v>16</v>
      </c>
      <c r="U8" s="94" t="s">
        <v>347</v>
      </c>
      <c r="V8" s="119">
        <v>1</v>
      </c>
      <c r="W8" s="94" t="s">
        <v>348</v>
      </c>
      <c r="X8" s="119">
        <v>5</v>
      </c>
      <c r="Y8" s="94" t="s">
        <v>349</v>
      </c>
      <c r="Z8" s="119">
        <v>13</v>
      </c>
      <c r="AA8" s="94" t="s">
        <v>350</v>
      </c>
      <c r="AB8" s="119">
        <v>8</v>
      </c>
      <c r="AC8" s="94" t="s">
        <v>351</v>
      </c>
      <c r="AD8" s="119">
        <v>4</v>
      </c>
      <c r="AE8" s="139" t="s">
        <v>352</v>
      </c>
      <c r="AF8" s="140">
        <v>10</v>
      </c>
      <c r="AG8" s="94" t="s">
        <v>360</v>
      </c>
      <c r="AH8" s="119">
        <v>2</v>
      </c>
      <c r="AI8" s="5">
        <f t="shared" si="0"/>
        <v>136</v>
      </c>
      <c r="AJ8" s="5">
        <f t="shared" si="1"/>
        <v>86</v>
      </c>
    </row>
    <row r="9" spans="1:36" ht="14.4" customHeight="1" thickBot="1" x14ac:dyDescent="0.35">
      <c r="A9">
        <f t="shared" si="2"/>
        <v>16</v>
      </c>
      <c r="B9" s="127" t="s">
        <v>9</v>
      </c>
      <c r="C9" s="95" t="s">
        <v>161</v>
      </c>
      <c r="D9" s="96">
        <v>16</v>
      </c>
      <c r="E9" s="95" t="s">
        <v>148</v>
      </c>
      <c r="F9" s="96">
        <v>7</v>
      </c>
      <c r="G9" s="95" t="s">
        <v>147</v>
      </c>
      <c r="H9" s="96">
        <v>15</v>
      </c>
      <c r="I9" s="95" t="s">
        <v>163</v>
      </c>
      <c r="J9" s="96">
        <v>1</v>
      </c>
      <c r="K9" s="95" t="s">
        <v>136</v>
      </c>
      <c r="L9" s="96">
        <v>8</v>
      </c>
      <c r="M9" s="95" t="s">
        <v>132</v>
      </c>
      <c r="N9" s="96">
        <v>6</v>
      </c>
      <c r="O9" s="95" t="s">
        <v>126</v>
      </c>
      <c r="P9" s="96">
        <v>4</v>
      </c>
      <c r="Q9" s="95" t="s">
        <v>134</v>
      </c>
      <c r="R9" s="96">
        <v>5</v>
      </c>
      <c r="S9" s="95" t="s">
        <v>137</v>
      </c>
      <c r="T9" s="96">
        <v>11</v>
      </c>
      <c r="U9" s="95" t="s">
        <v>154</v>
      </c>
      <c r="V9" s="96">
        <v>3</v>
      </c>
      <c r="W9" s="95" t="s">
        <v>162</v>
      </c>
      <c r="X9" s="96">
        <v>10</v>
      </c>
      <c r="Y9" s="95" t="s">
        <v>131</v>
      </c>
      <c r="Z9" s="96">
        <v>2</v>
      </c>
      <c r="AA9" s="95" t="s">
        <v>144</v>
      </c>
      <c r="AB9" s="96">
        <v>9</v>
      </c>
      <c r="AC9" s="95" t="s">
        <v>143</v>
      </c>
      <c r="AD9" s="13">
        <v>14</v>
      </c>
      <c r="AE9" s="141" t="s">
        <v>153</v>
      </c>
      <c r="AF9" s="142">
        <v>13</v>
      </c>
      <c r="AG9" s="138" t="s">
        <v>145</v>
      </c>
      <c r="AH9" s="96">
        <v>12</v>
      </c>
      <c r="AI9" s="8">
        <f t="shared" si="0"/>
        <v>136</v>
      </c>
      <c r="AJ9" s="8">
        <f t="shared" si="1"/>
        <v>83</v>
      </c>
    </row>
    <row r="10" spans="1:36" ht="14.4" x14ac:dyDescent="0.3">
      <c r="A10">
        <f t="shared" si="2"/>
        <v>8</v>
      </c>
      <c r="B10" s="128" t="s">
        <v>10</v>
      </c>
      <c r="C10" s="94" t="s">
        <v>338</v>
      </c>
      <c r="D10" s="119">
        <v>16</v>
      </c>
      <c r="E10" s="94" t="s">
        <v>339</v>
      </c>
      <c r="F10" s="119">
        <v>6</v>
      </c>
      <c r="G10" s="94" t="s">
        <v>354</v>
      </c>
      <c r="H10" s="119">
        <v>1</v>
      </c>
      <c r="I10" s="94" t="s">
        <v>341</v>
      </c>
      <c r="J10" s="119">
        <v>2</v>
      </c>
      <c r="K10" s="94" t="s">
        <v>342</v>
      </c>
      <c r="L10" s="119">
        <v>15</v>
      </c>
      <c r="M10" s="94" t="s">
        <v>356</v>
      </c>
      <c r="N10" s="119">
        <v>7</v>
      </c>
      <c r="O10" s="94" t="s">
        <v>344</v>
      </c>
      <c r="P10" s="119">
        <v>3</v>
      </c>
      <c r="Q10" s="94" t="s">
        <v>345</v>
      </c>
      <c r="R10" s="119">
        <v>14</v>
      </c>
      <c r="S10" s="94" t="s">
        <v>346</v>
      </c>
      <c r="T10" s="119">
        <v>4</v>
      </c>
      <c r="U10" s="94" t="s">
        <v>347</v>
      </c>
      <c r="V10" s="119">
        <v>9</v>
      </c>
      <c r="W10" s="94" t="s">
        <v>358</v>
      </c>
      <c r="X10" s="119">
        <v>5</v>
      </c>
      <c r="Y10" s="94" t="s">
        <v>349</v>
      </c>
      <c r="Z10" s="119">
        <v>13</v>
      </c>
      <c r="AA10" s="94" t="s">
        <v>350</v>
      </c>
      <c r="AB10" s="119">
        <v>12</v>
      </c>
      <c r="AC10" s="94" t="s">
        <v>363</v>
      </c>
      <c r="AD10" s="119">
        <v>11</v>
      </c>
      <c r="AE10" s="94" t="s">
        <v>352</v>
      </c>
      <c r="AF10" s="119">
        <v>8</v>
      </c>
      <c r="AG10" s="94" t="s">
        <v>360</v>
      </c>
      <c r="AH10" s="119">
        <v>10</v>
      </c>
      <c r="AI10" s="5">
        <f t="shared" si="0"/>
        <v>136</v>
      </c>
      <c r="AJ10" s="5">
        <f t="shared" si="1"/>
        <v>87</v>
      </c>
    </row>
    <row r="11" spans="1:36" ht="14.4" customHeight="1" x14ac:dyDescent="0.3">
      <c r="A11">
        <f t="shared" si="2"/>
        <v>24</v>
      </c>
      <c r="B11" s="127" t="s">
        <v>14</v>
      </c>
      <c r="C11" s="95" t="s">
        <v>161</v>
      </c>
      <c r="D11" s="96">
        <v>10</v>
      </c>
      <c r="E11" s="95" t="s">
        <v>148</v>
      </c>
      <c r="F11" s="96">
        <v>16</v>
      </c>
      <c r="G11" s="95" t="s">
        <v>147</v>
      </c>
      <c r="H11" s="96">
        <v>8</v>
      </c>
      <c r="I11" s="95" t="s">
        <v>163</v>
      </c>
      <c r="J11" s="96">
        <v>9</v>
      </c>
      <c r="K11" s="95" t="s">
        <v>136</v>
      </c>
      <c r="L11" s="96">
        <v>7</v>
      </c>
      <c r="M11" s="95" t="s">
        <v>132</v>
      </c>
      <c r="N11" s="96">
        <v>2</v>
      </c>
      <c r="O11" s="95" t="s">
        <v>126</v>
      </c>
      <c r="P11" s="96">
        <v>1</v>
      </c>
      <c r="Q11" s="95" t="s">
        <v>134</v>
      </c>
      <c r="R11" s="96">
        <v>15</v>
      </c>
      <c r="S11" s="95" t="s">
        <v>137</v>
      </c>
      <c r="T11" s="96">
        <v>14</v>
      </c>
      <c r="U11" s="95" t="s">
        <v>154</v>
      </c>
      <c r="V11" s="96">
        <v>5</v>
      </c>
      <c r="W11" s="95" t="s">
        <v>162</v>
      </c>
      <c r="X11" s="96">
        <v>6</v>
      </c>
      <c r="Y11" s="95" t="s">
        <v>131</v>
      </c>
      <c r="Z11" s="96">
        <v>13</v>
      </c>
      <c r="AA11" s="95" t="s">
        <v>144</v>
      </c>
      <c r="AB11" s="96">
        <v>3</v>
      </c>
      <c r="AC11" s="95" t="s">
        <v>138</v>
      </c>
      <c r="AD11" s="96">
        <v>12</v>
      </c>
      <c r="AE11" s="95" t="s">
        <v>128</v>
      </c>
      <c r="AF11" s="96">
        <v>11</v>
      </c>
      <c r="AG11" s="95" t="s">
        <v>145</v>
      </c>
      <c r="AH11" s="96">
        <v>4</v>
      </c>
      <c r="AI11" s="8">
        <f t="shared" si="0"/>
        <v>136</v>
      </c>
      <c r="AJ11" s="8">
        <f t="shared" si="1"/>
        <v>72</v>
      </c>
    </row>
    <row r="12" spans="1:36" ht="14.4" x14ac:dyDescent="0.3">
      <c r="A12">
        <f t="shared" si="2"/>
        <v>8</v>
      </c>
      <c r="B12" s="128" t="s">
        <v>12</v>
      </c>
      <c r="C12" s="94" t="s">
        <v>161</v>
      </c>
      <c r="D12" s="119">
        <v>14</v>
      </c>
      <c r="E12" s="94" t="s">
        <v>148</v>
      </c>
      <c r="F12" s="119">
        <v>13</v>
      </c>
      <c r="G12" s="94" t="s">
        <v>147</v>
      </c>
      <c r="H12" s="119">
        <v>11</v>
      </c>
      <c r="I12" s="94" t="s">
        <v>152</v>
      </c>
      <c r="J12" s="119">
        <v>5</v>
      </c>
      <c r="K12" s="94" t="s">
        <v>136</v>
      </c>
      <c r="L12" s="119">
        <v>12</v>
      </c>
      <c r="M12" s="94" t="s">
        <v>132</v>
      </c>
      <c r="N12" s="119">
        <v>4</v>
      </c>
      <c r="O12" s="94" t="s">
        <v>126</v>
      </c>
      <c r="P12" s="119">
        <v>3</v>
      </c>
      <c r="Q12" s="94" t="s">
        <v>134</v>
      </c>
      <c r="R12" s="119">
        <v>10</v>
      </c>
      <c r="S12" s="94" t="s">
        <v>137</v>
      </c>
      <c r="T12" s="119">
        <v>16</v>
      </c>
      <c r="U12" s="94" t="s">
        <v>154</v>
      </c>
      <c r="V12" s="119">
        <v>9</v>
      </c>
      <c r="W12" s="94" t="s">
        <v>162</v>
      </c>
      <c r="X12" s="119">
        <v>6</v>
      </c>
      <c r="Y12" s="94" t="s">
        <v>131</v>
      </c>
      <c r="Z12" s="119">
        <v>15</v>
      </c>
      <c r="AA12" s="94" t="s">
        <v>144</v>
      </c>
      <c r="AB12" s="119">
        <v>8</v>
      </c>
      <c r="AC12" s="94" t="s">
        <v>138</v>
      </c>
      <c r="AD12" s="119">
        <v>2</v>
      </c>
      <c r="AE12" s="94" t="s">
        <v>128</v>
      </c>
      <c r="AF12" s="119">
        <v>1</v>
      </c>
      <c r="AG12" s="94" t="s">
        <v>155</v>
      </c>
      <c r="AH12" s="119">
        <v>7</v>
      </c>
      <c r="AI12" s="5">
        <f t="shared" si="0"/>
        <v>136</v>
      </c>
      <c r="AJ12" s="5">
        <f t="shared" si="1"/>
        <v>87</v>
      </c>
    </row>
    <row r="13" spans="1:36" ht="14.4" customHeight="1" x14ac:dyDescent="0.3">
      <c r="A13">
        <f t="shared" si="2"/>
        <v>20</v>
      </c>
      <c r="B13" s="127" t="s">
        <v>8</v>
      </c>
      <c r="C13" s="95" t="s">
        <v>161</v>
      </c>
      <c r="D13" s="96">
        <v>16</v>
      </c>
      <c r="E13" s="95" t="s">
        <v>148</v>
      </c>
      <c r="F13" s="96">
        <v>14</v>
      </c>
      <c r="G13" s="95" t="s">
        <v>147</v>
      </c>
      <c r="H13" s="96">
        <v>11</v>
      </c>
      <c r="I13" s="95" t="s">
        <v>152</v>
      </c>
      <c r="J13" s="96">
        <v>5</v>
      </c>
      <c r="K13" s="95" t="s">
        <v>136</v>
      </c>
      <c r="L13" s="96">
        <v>15</v>
      </c>
      <c r="M13" s="95" t="s">
        <v>132</v>
      </c>
      <c r="N13" s="96">
        <v>7</v>
      </c>
      <c r="O13" s="95" t="s">
        <v>126</v>
      </c>
      <c r="P13" s="96">
        <v>2</v>
      </c>
      <c r="Q13" s="95" t="s">
        <v>134</v>
      </c>
      <c r="R13" s="96">
        <v>12</v>
      </c>
      <c r="S13" s="95" t="s">
        <v>137</v>
      </c>
      <c r="T13" s="96">
        <v>8</v>
      </c>
      <c r="U13" s="95" t="s">
        <v>154</v>
      </c>
      <c r="V13" s="96">
        <v>9</v>
      </c>
      <c r="W13" s="95" t="s">
        <v>162</v>
      </c>
      <c r="X13" s="96">
        <v>1</v>
      </c>
      <c r="Y13" s="95" t="s">
        <v>131</v>
      </c>
      <c r="Z13" s="96">
        <v>6</v>
      </c>
      <c r="AA13" s="95" t="s">
        <v>144</v>
      </c>
      <c r="AB13" s="96">
        <v>4</v>
      </c>
      <c r="AC13" s="95" t="s">
        <v>138</v>
      </c>
      <c r="AD13" s="96">
        <v>10</v>
      </c>
      <c r="AE13" s="95" t="s">
        <v>128</v>
      </c>
      <c r="AF13" s="96">
        <v>13</v>
      </c>
      <c r="AG13" s="95" t="s">
        <v>155</v>
      </c>
      <c r="AH13" s="96">
        <v>3</v>
      </c>
      <c r="AI13" s="8">
        <f t="shared" si="0"/>
        <v>136</v>
      </c>
      <c r="AJ13" s="8">
        <f t="shared" si="1"/>
        <v>82</v>
      </c>
    </row>
    <row r="14" spans="1:36" ht="14.4" x14ac:dyDescent="0.3">
      <c r="A14">
        <f t="shared" si="2"/>
        <v>16</v>
      </c>
      <c r="B14" s="128" t="s">
        <v>6</v>
      </c>
      <c r="C14" s="94" t="s">
        <v>161</v>
      </c>
      <c r="D14" s="119">
        <v>16</v>
      </c>
      <c r="E14" s="94" t="s">
        <v>148</v>
      </c>
      <c r="F14" s="119">
        <v>9</v>
      </c>
      <c r="G14" s="94" t="s">
        <v>147</v>
      </c>
      <c r="H14" s="119">
        <v>12</v>
      </c>
      <c r="I14" s="94" t="s">
        <v>152</v>
      </c>
      <c r="J14" s="119">
        <v>1</v>
      </c>
      <c r="K14" s="94" t="s">
        <v>136</v>
      </c>
      <c r="L14" s="119">
        <v>10</v>
      </c>
      <c r="M14" s="94" t="s">
        <v>132</v>
      </c>
      <c r="N14" s="119">
        <v>11</v>
      </c>
      <c r="O14" s="94" t="s">
        <v>198</v>
      </c>
      <c r="P14" s="119">
        <v>2</v>
      </c>
      <c r="Q14" s="94" t="s">
        <v>134</v>
      </c>
      <c r="R14" s="119">
        <v>14</v>
      </c>
      <c r="S14" s="94" t="s">
        <v>137</v>
      </c>
      <c r="T14" s="119">
        <v>15</v>
      </c>
      <c r="U14" s="94" t="s">
        <v>141</v>
      </c>
      <c r="V14" s="119">
        <v>3</v>
      </c>
      <c r="W14" s="94" t="s">
        <v>348</v>
      </c>
      <c r="X14" s="119">
        <v>4</v>
      </c>
      <c r="Y14" s="94" t="s">
        <v>131</v>
      </c>
      <c r="Z14" s="119">
        <v>13</v>
      </c>
      <c r="AA14" s="94" t="s">
        <v>144</v>
      </c>
      <c r="AB14" s="119">
        <v>8</v>
      </c>
      <c r="AC14" s="94" t="s">
        <v>138</v>
      </c>
      <c r="AD14" s="119">
        <v>7</v>
      </c>
      <c r="AE14" s="94" t="s">
        <v>128</v>
      </c>
      <c r="AF14" s="119">
        <v>6</v>
      </c>
      <c r="AG14" s="94" t="s">
        <v>361</v>
      </c>
      <c r="AH14" s="119">
        <v>5</v>
      </c>
      <c r="AI14" s="5">
        <f t="shared" si="0"/>
        <v>136</v>
      </c>
      <c r="AJ14" s="5">
        <f t="shared" si="1"/>
        <v>83</v>
      </c>
    </row>
    <row r="15" spans="1:36" ht="14.4" x14ac:dyDescent="0.3">
      <c r="A15">
        <f t="shared" si="2"/>
        <v>8</v>
      </c>
      <c r="B15" s="127" t="s">
        <v>4</v>
      </c>
      <c r="C15" s="95" t="s">
        <v>161</v>
      </c>
      <c r="D15" s="96">
        <v>12</v>
      </c>
      <c r="E15" s="95" t="s">
        <v>148</v>
      </c>
      <c r="F15" s="96">
        <v>16</v>
      </c>
      <c r="G15" s="95" t="s">
        <v>147</v>
      </c>
      <c r="H15" s="96">
        <v>14</v>
      </c>
      <c r="I15" s="95" t="s">
        <v>152</v>
      </c>
      <c r="J15" s="96">
        <v>3</v>
      </c>
      <c r="K15" s="95" t="s">
        <v>136</v>
      </c>
      <c r="L15" s="96">
        <v>13</v>
      </c>
      <c r="M15" s="95" t="s">
        <v>132</v>
      </c>
      <c r="N15" s="96">
        <v>2</v>
      </c>
      <c r="O15" s="95" t="s">
        <v>198</v>
      </c>
      <c r="P15" s="96">
        <v>4</v>
      </c>
      <c r="Q15" s="95" t="s">
        <v>134</v>
      </c>
      <c r="R15" s="96">
        <v>8</v>
      </c>
      <c r="S15" s="95" t="s">
        <v>137</v>
      </c>
      <c r="T15" s="96">
        <v>15</v>
      </c>
      <c r="U15" s="95" t="s">
        <v>141</v>
      </c>
      <c r="V15" s="96">
        <v>1</v>
      </c>
      <c r="W15" s="95" t="s">
        <v>162</v>
      </c>
      <c r="X15" s="96">
        <v>9</v>
      </c>
      <c r="Y15" s="95" t="s">
        <v>131</v>
      </c>
      <c r="Z15" s="96">
        <v>10</v>
      </c>
      <c r="AA15" s="95" t="s">
        <v>144</v>
      </c>
      <c r="AB15" s="96">
        <v>5</v>
      </c>
      <c r="AC15" s="95" t="s">
        <v>138</v>
      </c>
      <c r="AD15" s="96">
        <v>7</v>
      </c>
      <c r="AE15" s="95" t="s">
        <v>128</v>
      </c>
      <c r="AF15" s="96">
        <v>11</v>
      </c>
      <c r="AG15" s="95" t="s">
        <v>155</v>
      </c>
      <c r="AH15" s="96">
        <v>6</v>
      </c>
      <c r="AI15" s="8">
        <f t="shared" si="0"/>
        <v>136</v>
      </c>
      <c r="AJ15" s="8">
        <f t="shared" si="1"/>
        <v>87</v>
      </c>
    </row>
    <row r="16" spans="1:36" ht="14.4" customHeight="1" x14ac:dyDescent="0.3">
      <c r="A16">
        <f t="shared" si="2"/>
        <v>16</v>
      </c>
      <c r="B16" s="128" t="s">
        <v>7</v>
      </c>
      <c r="C16" s="94" t="s">
        <v>161</v>
      </c>
      <c r="D16" s="119">
        <v>16</v>
      </c>
      <c r="E16" s="94" t="s">
        <v>148</v>
      </c>
      <c r="F16" s="119">
        <v>12</v>
      </c>
      <c r="G16" s="94" t="s">
        <v>147</v>
      </c>
      <c r="H16" s="119">
        <v>10</v>
      </c>
      <c r="I16" s="94" t="s">
        <v>152</v>
      </c>
      <c r="J16" s="119">
        <v>2</v>
      </c>
      <c r="K16" s="94" t="s">
        <v>136</v>
      </c>
      <c r="L16" s="119">
        <v>14</v>
      </c>
      <c r="M16" s="94" t="s">
        <v>132</v>
      </c>
      <c r="N16" s="119">
        <v>8</v>
      </c>
      <c r="O16" s="94" t="s">
        <v>198</v>
      </c>
      <c r="P16" s="119">
        <v>7</v>
      </c>
      <c r="Q16" s="94" t="s">
        <v>134</v>
      </c>
      <c r="R16" s="119">
        <v>13</v>
      </c>
      <c r="S16" s="94" t="s">
        <v>137</v>
      </c>
      <c r="T16" s="119">
        <v>15</v>
      </c>
      <c r="U16" s="94" t="s">
        <v>141</v>
      </c>
      <c r="V16" s="119">
        <v>1</v>
      </c>
      <c r="W16" s="94" t="s">
        <v>162</v>
      </c>
      <c r="X16" s="119">
        <v>6</v>
      </c>
      <c r="Y16" s="94" t="s">
        <v>131</v>
      </c>
      <c r="Z16" s="119">
        <v>11</v>
      </c>
      <c r="AA16" s="94" t="s">
        <v>144</v>
      </c>
      <c r="AB16" s="119">
        <v>5</v>
      </c>
      <c r="AC16" s="94" t="s">
        <v>138</v>
      </c>
      <c r="AD16" s="119">
        <v>4</v>
      </c>
      <c r="AE16" s="94" t="s">
        <v>128</v>
      </c>
      <c r="AF16" s="119">
        <v>9</v>
      </c>
      <c r="AG16" s="94" t="s">
        <v>145</v>
      </c>
      <c r="AH16" s="119">
        <v>3</v>
      </c>
      <c r="AI16" s="5">
        <f t="shared" si="0"/>
        <v>136</v>
      </c>
      <c r="AJ16" s="5">
        <f t="shared" si="1"/>
        <v>83</v>
      </c>
    </row>
    <row r="17" spans="1:36" ht="14.4" x14ac:dyDescent="0.3">
      <c r="A17">
        <f t="shared" si="2"/>
        <v>5</v>
      </c>
      <c r="B17" s="129" t="s">
        <v>39</v>
      </c>
      <c r="C17" s="95" t="s">
        <v>161</v>
      </c>
      <c r="D17" s="26">
        <v>10</v>
      </c>
      <c r="E17" s="25" t="s">
        <v>148</v>
      </c>
      <c r="F17" s="26">
        <v>12</v>
      </c>
      <c r="G17" s="25" t="s">
        <v>147</v>
      </c>
      <c r="H17" s="26">
        <v>9</v>
      </c>
      <c r="I17" s="25" t="s">
        <v>152</v>
      </c>
      <c r="J17" s="26">
        <v>7</v>
      </c>
      <c r="K17" s="25" t="s">
        <v>136</v>
      </c>
      <c r="L17" s="26">
        <v>15</v>
      </c>
      <c r="M17" s="25" t="s">
        <v>132</v>
      </c>
      <c r="N17" s="26">
        <v>1</v>
      </c>
      <c r="O17" s="25" t="s">
        <v>126</v>
      </c>
      <c r="P17" s="26">
        <v>6</v>
      </c>
      <c r="Q17" s="25" t="s">
        <v>134</v>
      </c>
      <c r="R17" s="26">
        <v>11</v>
      </c>
      <c r="S17" s="25" t="s">
        <v>137</v>
      </c>
      <c r="T17" s="26">
        <v>16</v>
      </c>
      <c r="U17" s="25" t="s">
        <v>154</v>
      </c>
      <c r="V17" s="26">
        <v>2</v>
      </c>
      <c r="W17" s="25" t="s">
        <v>162</v>
      </c>
      <c r="X17" s="26">
        <v>3</v>
      </c>
      <c r="Y17" s="25" t="s">
        <v>131</v>
      </c>
      <c r="Z17" s="26">
        <v>5</v>
      </c>
      <c r="AA17" s="25" t="s">
        <v>144</v>
      </c>
      <c r="AB17" s="26">
        <v>4</v>
      </c>
      <c r="AC17" s="25" t="s">
        <v>138</v>
      </c>
      <c r="AD17" s="26">
        <v>8</v>
      </c>
      <c r="AE17" s="95" t="s">
        <v>128</v>
      </c>
      <c r="AF17" s="26">
        <v>14</v>
      </c>
      <c r="AG17" s="25" t="s">
        <v>155</v>
      </c>
      <c r="AH17" s="26">
        <v>13</v>
      </c>
      <c r="AI17" s="23">
        <f t="shared" si="0"/>
        <v>136</v>
      </c>
      <c r="AJ17" s="24">
        <f t="shared" si="1"/>
        <v>89</v>
      </c>
    </row>
    <row r="18" spans="1:36" ht="14.4" customHeight="1" x14ac:dyDescent="0.3">
      <c r="A18">
        <f t="shared" si="2"/>
        <v>5</v>
      </c>
      <c r="B18" s="130" t="s">
        <v>3</v>
      </c>
      <c r="C18" s="94" t="s">
        <v>161</v>
      </c>
      <c r="D18" s="119">
        <v>16</v>
      </c>
      <c r="E18" s="94" t="s">
        <v>148</v>
      </c>
      <c r="F18" s="119">
        <v>13</v>
      </c>
      <c r="G18" s="94" t="s">
        <v>147</v>
      </c>
      <c r="H18" s="119">
        <v>10</v>
      </c>
      <c r="I18" s="94" t="s">
        <v>163</v>
      </c>
      <c r="J18" s="119">
        <v>5</v>
      </c>
      <c r="K18" s="94" t="s">
        <v>136</v>
      </c>
      <c r="L18" s="119">
        <v>15</v>
      </c>
      <c r="M18" s="94" t="s">
        <v>132</v>
      </c>
      <c r="N18" s="119">
        <v>2</v>
      </c>
      <c r="O18" s="94" t="s">
        <v>198</v>
      </c>
      <c r="P18" s="119">
        <v>3</v>
      </c>
      <c r="Q18" s="94" t="s">
        <v>134</v>
      </c>
      <c r="R18" s="119">
        <v>14</v>
      </c>
      <c r="S18" s="94" t="s">
        <v>137</v>
      </c>
      <c r="T18" s="119">
        <v>12</v>
      </c>
      <c r="U18" s="94" t="s">
        <v>141</v>
      </c>
      <c r="V18" s="119">
        <v>4</v>
      </c>
      <c r="W18" s="94" t="s">
        <v>162</v>
      </c>
      <c r="X18" s="119">
        <v>9</v>
      </c>
      <c r="Y18" s="94" t="s">
        <v>160</v>
      </c>
      <c r="Z18" s="119">
        <v>1</v>
      </c>
      <c r="AA18" s="94" t="s">
        <v>144</v>
      </c>
      <c r="AB18" s="119">
        <v>7</v>
      </c>
      <c r="AC18" s="94" t="s">
        <v>138</v>
      </c>
      <c r="AD18" s="119">
        <v>8</v>
      </c>
      <c r="AE18" s="94" t="s">
        <v>128</v>
      </c>
      <c r="AF18" s="119">
        <v>11</v>
      </c>
      <c r="AG18" s="94" t="s">
        <v>155</v>
      </c>
      <c r="AH18" s="119">
        <v>6</v>
      </c>
      <c r="AI18" s="35">
        <f t="shared" si="0"/>
        <v>136</v>
      </c>
      <c r="AJ18" s="33">
        <f t="shared" si="1"/>
        <v>89</v>
      </c>
    </row>
    <row r="19" spans="1:36" ht="14.4" x14ac:dyDescent="0.3">
      <c r="A19">
        <f t="shared" si="2"/>
        <v>12</v>
      </c>
      <c r="B19" s="127" t="s">
        <v>57</v>
      </c>
      <c r="C19" s="95" t="s">
        <v>161</v>
      </c>
      <c r="D19" s="26">
        <v>16</v>
      </c>
      <c r="E19" s="25" t="s">
        <v>148</v>
      </c>
      <c r="F19" s="26">
        <v>9</v>
      </c>
      <c r="G19" s="25" t="s">
        <v>147</v>
      </c>
      <c r="H19" s="26">
        <v>13</v>
      </c>
      <c r="I19" s="25" t="s">
        <v>152</v>
      </c>
      <c r="J19" s="26">
        <v>4</v>
      </c>
      <c r="K19" s="25" t="s">
        <v>136</v>
      </c>
      <c r="L19" s="26">
        <v>6</v>
      </c>
      <c r="M19" s="25" t="s">
        <v>135</v>
      </c>
      <c r="N19" s="26">
        <v>3</v>
      </c>
      <c r="O19" s="25" t="s">
        <v>126</v>
      </c>
      <c r="P19" s="26">
        <v>10</v>
      </c>
      <c r="Q19" s="25" t="s">
        <v>134</v>
      </c>
      <c r="R19" s="26">
        <v>8</v>
      </c>
      <c r="S19" s="25" t="s">
        <v>137</v>
      </c>
      <c r="T19" s="26">
        <v>14</v>
      </c>
      <c r="U19" s="25" t="s">
        <v>154</v>
      </c>
      <c r="V19" s="26">
        <v>5</v>
      </c>
      <c r="W19" s="25" t="s">
        <v>142</v>
      </c>
      <c r="X19" s="26">
        <v>2</v>
      </c>
      <c r="Y19" s="25" t="s">
        <v>131</v>
      </c>
      <c r="Z19" s="26">
        <v>15</v>
      </c>
      <c r="AA19" s="25" t="s">
        <v>129</v>
      </c>
      <c r="AB19" s="26">
        <v>1</v>
      </c>
      <c r="AC19" s="25" t="s">
        <v>138</v>
      </c>
      <c r="AD19" s="26">
        <v>7</v>
      </c>
      <c r="AE19" s="95" t="s">
        <v>128</v>
      </c>
      <c r="AF19" s="26">
        <v>11</v>
      </c>
      <c r="AG19" s="25" t="s">
        <v>155</v>
      </c>
      <c r="AH19" s="26">
        <v>12</v>
      </c>
      <c r="AI19" s="16">
        <f t="shared" si="0"/>
        <v>136</v>
      </c>
      <c r="AJ19" s="8">
        <f t="shared" si="1"/>
        <v>86</v>
      </c>
    </row>
    <row r="20" spans="1:36" ht="14.4" x14ac:dyDescent="0.3">
      <c r="A20">
        <f t="shared" si="2"/>
        <v>20</v>
      </c>
      <c r="B20" s="130" t="s">
        <v>58</v>
      </c>
      <c r="C20" s="94" t="s">
        <v>161</v>
      </c>
      <c r="D20" s="119">
        <v>16</v>
      </c>
      <c r="E20" s="94" t="s">
        <v>148</v>
      </c>
      <c r="F20" s="119">
        <v>13</v>
      </c>
      <c r="G20" s="94" t="s">
        <v>147</v>
      </c>
      <c r="H20" s="119">
        <v>14</v>
      </c>
      <c r="I20" s="94" t="s">
        <v>152</v>
      </c>
      <c r="J20" s="119">
        <v>4</v>
      </c>
      <c r="K20" s="94" t="s">
        <v>136</v>
      </c>
      <c r="L20" s="119">
        <v>12</v>
      </c>
      <c r="M20" s="94" t="s">
        <v>135</v>
      </c>
      <c r="N20" s="119">
        <v>2</v>
      </c>
      <c r="O20" s="94" t="s">
        <v>198</v>
      </c>
      <c r="P20" s="119">
        <v>1</v>
      </c>
      <c r="Q20" s="94" t="s">
        <v>134</v>
      </c>
      <c r="R20" s="119">
        <v>11</v>
      </c>
      <c r="S20" s="94" t="s">
        <v>137</v>
      </c>
      <c r="T20" s="119">
        <v>10</v>
      </c>
      <c r="U20" s="94" t="s">
        <v>141</v>
      </c>
      <c r="V20" s="119">
        <v>3</v>
      </c>
      <c r="W20" s="94" t="s">
        <v>142</v>
      </c>
      <c r="X20" s="119">
        <v>5</v>
      </c>
      <c r="Y20" s="94" t="s">
        <v>131</v>
      </c>
      <c r="Z20" s="119">
        <v>15</v>
      </c>
      <c r="AA20" s="94" t="s">
        <v>144</v>
      </c>
      <c r="AB20" s="119">
        <v>8</v>
      </c>
      <c r="AC20" s="94" t="s">
        <v>138</v>
      </c>
      <c r="AD20" s="119">
        <v>6</v>
      </c>
      <c r="AE20" s="94" t="s">
        <v>128</v>
      </c>
      <c r="AF20" s="119">
        <v>9</v>
      </c>
      <c r="AG20" s="94" t="s">
        <v>155</v>
      </c>
      <c r="AH20" s="119">
        <v>7</v>
      </c>
      <c r="AI20" s="35">
        <f t="shared" si="0"/>
        <v>136</v>
      </c>
      <c r="AJ20" s="44">
        <f t="shared" si="1"/>
        <v>82</v>
      </c>
    </row>
    <row r="21" spans="1:36" ht="14.4" customHeight="1" x14ac:dyDescent="0.3">
      <c r="A21">
        <f t="shared" si="2"/>
        <v>3</v>
      </c>
      <c r="B21" s="131" t="s">
        <v>184</v>
      </c>
      <c r="C21" s="95" t="s">
        <v>161</v>
      </c>
      <c r="D21" s="80">
        <v>16</v>
      </c>
      <c r="E21" s="79" t="s">
        <v>148</v>
      </c>
      <c r="F21" s="80">
        <v>5</v>
      </c>
      <c r="G21" s="79" t="s">
        <v>147</v>
      </c>
      <c r="H21" s="80">
        <v>10</v>
      </c>
      <c r="I21" s="79" t="s">
        <v>163</v>
      </c>
      <c r="J21" s="80">
        <v>1</v>
      </c>
      <c r="K21" s="79" t="s">
        <v>136</v>
      </c>
      <c r="L21" s="80">
        <v>4</v>
      </c>
      <c r="M21" s="79" t="s">
        <v>132</v>
      </c>
      <c r="N21" s="80">
        <v>7</v>
      </c>
      <c r="O21" s="79" t="s">
        <v>198</v>
      </c>
      <c r="P21" s="80">
        <v>6</v>
      </c>
      <c r="Q21" s="79" t="s">
        <v>134</v>
      </c>
      <c r="R21" s="80">
        <v>14</v>
      </c>
      <c r="S21" s="79" t="s">
        <v>137</v>
      </c>
      <c r="T21" s="80">
        <v>12</v>
      </c>
      <c r="U21" s="79" t="s">
        <v>154</v>
      </c>
      <c r="V21" s="80">
        <v>11</v>
      </c>
      <c r="W21" s="79" t="s">
        <v>142</v>
      </c>
      <c r="X21" s="80">
        <v>8</v>
      </c>
      <c r="Y21" s="79" t="s">
        <v>131</v>
      </c>
      <c r="Z21" s="80">
        <v>15</v>
      </c>
      <c r="AA21" s="79" t="s">
        <v>129</v>
      </c>
      <c r="AB21" s="80">
        <v>3</v>
      </c>
      <c r="AC21" s="79" t="s">
        <v>138</v>
      </c>
      <c r="AD21" s="80">
        <v>2</v>
      </c>
      <c r="AE21" s="95" t="s">
        <v>128</v>
      </c>
      <c r="AF21" s="80">
        <v>9</v>
      </c>
      <c r="AG21" s="79" t="s">
        <v>155</v>
      </c>
      <c r="AH21" s="80">
        <v>13</v>
      </c>
      <c r="AI21" s="81">
        <f t="shared" si="0"/>
        <v>136</v>
      </c>
      <c r="AJ21" s="82">
        <f t="shared" si="1"/>
        <v>91</v>
      </c>
    </row>
    <row r="22" spans="1:36" x14ac:dyDescent="0.3">
      <c r="A22">
        <f t="shared" si="2"/>
        <v>25</v>
      </c>
      <c r="B22" s="132" t="s">
        <v>183</v>
      </c>
      <c r="C22" s="94" t="s">
        <v>161</v>
      </c>
      <c r="D22" s="119">
        <v>16</v>
      </c>
      <c r="E22" s="94" t="s">
        <v>148</v>
      </c>
      <c r="F22" s="119">
        <v>13</v>
      </c>
      <c r="G22" s="94" t="s">
        <v>147</v>
      </c>
      <c r="H22" s="119">
        <v>7</v>
      </c>
      <c r="I22" s="94" t="s">
        <v>163</v>
      </c>
      <c r="J22" s="119">
        <v>1</v>
      </c>
      <c r="K22" s="94" t="s">
        <v>136</v>
      </c>
      <c r="L22" s="119">
        <v>14</v>
      </c>
      <c r="M22" s="94" t="s">
        <v>135</v>
      </c>
      <c r="N22" s="119">
        <v>2</v>
      </c>
      <c r="O22" s="94" t="s">
        <v>126</v>
      </c>
      <c r="P22" s="119">
        <v>4</v>
      </c>
      <c r="Q22" s="94" t="s">
        <v>134</v>
      </c>
      <c r="R22" s="119">
        <v>15</v>
      </c>
      <c r="S22" s="94" t="s">
        <v>137</v>
      </c>
      <c r="T22" s="119">
        <v>11</v>
      </c>
      <c r="U22" s="94" t="s">
        <v>154</v>
      </c>
      <c r="V22" s="119">
        <v>3</v>
      </c>
      <c r="W22" s="94" t="s">
        <v>142</v>
      </c>
      <c r="X22" s="119">
        <v>5</v>
      </c>
      <c r="Y22" s="94" t="s">
        <v>131</v>
      </c>
      <c r="Z22" s="119">
        <v>10</v>
      </c>
      <c r="AA22" s="94" t="s">
        <v>144</v>
      </c>
      <c r="AB22" s="119">
        <v>9</v>
      </c>
      <c r="AC22" s="94" t="s">
        <v>138</v>
      </c>
      <c r="AD22" s="119">
        <v>12</v>
      </c>
      <c r="AE22" s="94" t="s">
        <v>153</v>
      </c>
      <c r="AF22" s="119">
        <v>6</v>
      </c>
      <c r="AG22" s="94" t="s">
        <v>155</v>
      </c>
      <c r="AH22" s="119">
        <v>8</v>
      </c>
      <c r="AI22" s="77">
        <f t="shared" si="0"/>
        <v>136</v>
      </c>
      <c r="AJ22" s="78">
        <f t="shared" si="1"/>
        <v>71</v>
      </c>
    </row>
    <row r="23" spans="1:36" x14ac:dyDescent="0.3">
      <c r="A23">
        <f t="shared" si="2"/>
        <v>8</v>
      </c>
      <c r="B23" s="131" t="s">
        <v>329</v>
      </c>
      <c r="C23" s="95" t="s">
        <v>161</v>
      </c>
      <c r="D23" s="80">
        <v>14</v>
      </c>
      <c r="E23" s="79" t="s">
        <v>148</v>
      </c>
      <c r="F23" s="80">
        <v>15</v>
      </c>
      <c r="G23" s="79" t="s">
        <v>147</v>
      </c>
      <c r="H23" s="80">
        <v>13</v>
      </c>
      <c r="I23" s="79" t="s">
        <v>152</v>
      </c>
      <c r="J23" s="80">
        <v>2</v>
      </c>
      <c r="K23" s="79" t="s">
        <v>136</v>
      </c>
      <c r="L23" s="80">
        <v>10</v>
      </c>
      <c r="M23" s="79" t="s">
        <v>135</v>
      </c>
      <c r="N23" s="80">
        <v>3</v>
      </c>
      <c r="O23" s="79" t="s">
        <v>198</v>
      </c>
      <c r="P23" s="80">
        <v>11</v>
      </c>
      <c r="Q23" s="79" t="s">
        <v>134</v>
      </c>
      <c r="R23" s="80">
        <v>16</v>
      </c>
      <c r="S23" s="79" t="s">
        <v>137</v>
      </c>
      <c r="T23" s="80">
        <v>12</v>
      </c>
      <c r="U23" s="79" t="s">
        <v>154</v>
      </c>
      <c r="V23" s="80">
        <v>5</v>
      </c>
      <c r="W23" s="79" t="s">
        <v>142</v>
      </c>
      <c r="X23" s="80">
        <v>1</v>
      </c>
      <c r="Y23" s="79" t="s">
        <v>131</v>
      </c>
      <c r="Z23" s="80">
        <v>9</v>
      </c>
      <c r="AA23" s="79" t="s">
        <v>144</v>
      </c>
      <c r="AB23" s="80">
        <v>7</v>
      </c>
      <c r="AC23" s="79" t="s">
        <v>138</v>
      </c>
      <c r="AD23" s="80">
        <v>8</v>
      </c>
      <c r="AE23" s="95" t="s">
        <v>128</v>
      </c>
      <c r="AF23" s="80">
        <v>4</v>
      </c>
      <c r="AG23" s="79" t="s">
        <v>145</v>
      </c>
      <c r="AH23" s="80">
        <v>6</v>
      </c>
      <c r="AI23" s="81">
        <f t="shared" si="0"/>
        <v>136</v>
      </c>
      <c r="AJ23" s="82">
        <f t="shared" si="1"/>
        <v>87</v>
      </c>
    </row>
    <row r="24" spans="1:36" x14ac:dyDescent="0.3">
      <c r="A24">
        <f t="shared" si="2"/>
        <v>15</v>
      </c>
      <c r="B24" s="132" t="s">
        <v>188</v>
      </c>
      <c r="C24" s="94" t="s">
        <v>161</v>
      </c>
      <c r="D24" s="119">
        <v>16</v>
      </c>
      <c r="E24" s="94" t="s">
        <v>148</v>
      </c>
      <c r="F24" s="119">
        <v>9</v>
      </c>
      <c r="G24" s="94" t="s">
        <v>147</v>
      </c>
      <c r="H24" s="119">
        <v>12</v>
      </c>
      <c r="I24" s="94" t="s">
        <v>152</v>
      </c>
      <c r="J24" s="119">
        <v>3</v>
      </c>
      <c r="K24" s="94" t="s">
        <v>136</v>
      </c>
      <c r="L24" s="119">
        <v>15</v>
      </c>
      <c r="M24" s="94" t="s">
        <v>132</v>
      </c>
      <c r="N24" s="119">
        <v>5</v>
      </c>
      <c r="O24" s="94" t="s">
        <v>198</v>
      </c>
      <c r="P24" s="119">
        <v>4</v>
      </c>
      <c r="Q24" s="94" t="s">
        <v>134</v>
      </c>
      <c r="R24" s="119">
        <v>11</v>
      </c>
      <c r="S24" s="94" t="s">
        <v>137</v>
      </c>
      <c r="T24" s="119">
        <v>14</v>
      </c>
      <c r="U24" s="94" t="s">
        <v>141</v>
      </c>
      <c r="V24" s="119">
        <v>1</v>
      </c>
      <c r="W24" s="94" t="s">
        <v>162</v>
      </c>
      <c r="X24" s="119">
        <v>6</v>
      </c>
      <c r="Y24" s="94" t="s">
        <v>131</v>
      </c>
      <c r="Z24" s="119">
        <v>13</v>
      </c>
      <c r="AA24" s="94" t="s">
        <v>144</v>
      </c>
      <c r="AB24" s="119">
        <v>8</v>
      </c>
      <c r="AC24" s="94" t="s">
        <v>138</v>
      </c>
      <c r="AD24" s="119">
        <v>7</v>
      </c>
      <c r="AE24" s="94" t="s">
        <v>128</v>
      </c>
      <c r="AF24" s="119">
        <v>10</v>
      </c>
      <c r="AG24" s="94" t="s">
        <v>145</v>
      </c>
      <c r="AH24" s="119">
        <v>2</v>
      </c>
      <c r="AI24" s="35">
        <f t="shared" si="0"/>
        <v>136</v>
      </c>
      <c r="AJ24" s="118">
        <f t="shared" si="1"/>
        <v>84</v>
      </c>
    </row>
    <row r="25" spans="1:36" x14ac:dyDescent="0.3">
      <c r="A25">
        <f t="shared" si="2"/>
        <v>1</v>
      </c>
      <c r="B25" s="131" t="s">
        <v>330</v>
      </c>
      <c r="C25" s="95" t="s">
        <v>161</v>
      </c>
      <c r="D25" s="80">
        <v>15</v>
      </c>
      <c r="E25" s="79" t="s">
        <v>148</v>
      </c>
      <c r="F25" s="80">
        <v>13</v>
      </c>
      <c r="G25" s="79" t="s">
        <v>147</v>
      </c>
      <c r="H25" s="80">
        <v>12</v>
      </c>
      <c r="I25" s="79" t="s">
        <v>152</v>
      </c>
      <c r="J25" s="80">
        <v>8</v>
      </c>
      <c r="K25" s="79" t="s">
        <v>136</v>
      </c>
      <c r="L25" s="80">
        <v>5</v>
      </c>
      <c r="M25" s="79" t="s">
        <v>135</v>
      </c>
      <c r="N25" s="80">
        <v>1</v>
      </c>
      <c r="O25" s="79" t="s">
        <v>198</v>
      </c>
      <c r="P25" s="80">
        <v>10</v>
      </c>
      <c r="Q25" s="79" t="s">
        <v>134</v>
      </c>
      <c r="R25" s="80">
        <v>14</v>
      </c>
      <c r="S25" s="79" t="s">
        <v>137</v>
      </c>
      <c r="T25" s="80">
        <v>16</v>
      </c>
      <c r="U25" s="79" t="s">
        <v>154</v>
      </c>
      <c r="V25" s="80">
        <v>4</v>
      </c>
      <c r="W25" s="79" t="s">
        <v>162</v>
      </c>
      <c r="X25" s="80">
        <v>9</v>
      </c>
      <c r="Y25" s="79" t="s">
        <v>160</v>
      </c>
      <c r="Z25" s="80">
        <v>2</v>
      </c>
      <c r="AA25" s="79" t="s">
        <v>144</v>
      </c>
      <c r="AB25" s="80">
        <v>7</v>
      </c>
      <c r="AC25" s="79" t="s">
        <v>138</v>
      </c>
      <c r="AD25" s="80">
        <v>6</v>
      </c>
      <c r="AE25" s="95" t="s">
        <v>128</v>
      </c>
      <c r="AF25" s="80">
        <v>11</v>
      </c>
      <c r="AG25" s="79" t="s">
        <v>145</v>
      </c>
      <c r="AH25" s="80">
        <v>3</v>
      </c>
      <c r="AI25" s="81">
        <f t="shared" si="0"/>
        <v>136</v>
      </c>
      <c r="AJ25" s="82">
        <f t="shared" si="1"/>
        <v>109</v>
      </c>
    </row>
    <row r="26" spans="1:36" x14ac:dyDescent="0.3">
      <c r="A26">
        <f t="shared" si="2"/>
        <v>16</v>
      </c>
      <c r="B26" s="130" t="s">
        <v>335</v>
      </c>
      <c r="C26" s="94" t="s">
        <v>161</v>
      </c>
      <c r="D26" s="119">
        <v>16</v>
      </c>
      <c r="E26" s="94" t="s">
        <v>148</v>
      </c>
      <c r="F26" s="119">
        <v>15</v>
      </c>
      <c r="G26" s="94" t="s">
        <v>147</v>
      </c>
      <c r="H26" s="119">
        <v>10</v>
      </c>
      <c r="I26" s="94" t="s">
        <v>163</v>
      </c>
      <c r="J26" s="119">
        <v>2</v>
      </c>
      <c r="K26" s="94" t="s">
        <v>136</v>
      </c>
      <c r="L26" s="119">
        <v>11</v>
      </c>
      <c r="M26" s="94" t="s">
        <v>135</v>
      </c>
      <c r="N26" s="119">
        <v>5</v>
      </c>
      <c r="O26" s="94" t="s">
        <v>198</v>
      </c>
      <c r="P26" s="119">
        <v>6</v>
      </c>
      <c r="Q26" s="94" t="s">
        <v>134</v>
      </c>
      <c r="R26" s="119">
        <v>14</v>
      </c>
      <c r="S26" s="94" t="s">
        <v>137</v>
      </c>
      <c r="T26" s="119">
        <v>7</v>
      </c>
      <c r="U26" s="94" t="s">
        <v>141</v>
      </c>
      <c r="V26" s="119">
        <v>1</v>
      </c>
      <c r="W26" s="94" t="s">
        <v>142</v>
      </c>
      <c r="X26" s="119">
        <v>3</v>
      </c>
      <c r="Y26" s="94" t="s">
        <v>131</v>
      </c>
      <c r="Z26" s="119">
        <v>13</v>
      </c>
      <c r="AA26" s="94" t="s">
        <v>144</v>
      </c>
      <c r="AB26" s="119">
        <v>12</v>
      </c>
      <c r="AC26" s="94" t="s">
        <v>138</v>
      </c>
      <c r="AD26" s="119">
        <v>8</v>
      </c>
      <c r="AE26" s="94" t="s">
        <v>128</v>
      </c>
      <c r="AF26" s="119">
        <v>9</v>
      </c>
      <c r="AG26" s="94" t="s">
        <v>155</v>
      </c>
      <c r="AH26" s="119">
        <v>4</v>
      </c>
      <c r="AI26" s="35">
        <f t="shared" si="0"/>
        <v>136</v>
      </c>
      <c r="AJ26" s="118">
        <f t="shared" si="1"/>
        <v>83</v>
      </c>
    </row>
    <row r="27" spans="1:36" x14ac:dyDescent="0.3">
      <c r="A27">
        <f t="shared" si="2"/>
        <v>26</v>
      </c>
      <c r="B27" s="131" t="s">
        <v>336</v>
      </c>
      <c r="C27" s="95" t="s">
        <v>161</v>
      </c>
      <c r="D27" s="80">
        <v>16</v>
      </c>
      <c r="E27" s="79" t="s">
        <v>148</v>
      </c>
      <c r="F27" s="80">
        <v>14</v>
      </c>
      <c r="G27" s="79" t="s">
        <v>147</v>
      </c>
      <c r="H27" s="80">
        <v>9</v>
      </c>
      <c r="I27" s="79" t="s">
        <v>163</v>
      </c>
      <c r="J27" s="80">
        <v>3</v>
      </c>
      <c r="K27" s="79" t="s">
        <v>136</v>
      </c>
      <c r="L27" s="80">
        <v>5</v>
      </c>
      <c r="M27" s="79" t="s">
        <v>132</v>
      </c>
      <c r="N27" s="80">
        <v>12</v>
      </c>
      <c r="O27" s="79" t="s">
        <v>126</v>
      </c>
      <c r="P27" s="80">
        <v>13</v>
      </c>
      <c r="Q27" s="79" t="s">
        <v>134</v>
      </c>
      <c r="R27" s="80">
        <v>11</v>
      </c>
      <c r="S27" s="79" t="s">
        <v>127</v>
      </c>
      <c r="T27" s="80">
        <v>4</v>
      </c>
      <c r="U27" s="79" t="s">
        <v>154</v>
      </c>
      <c r="V27" s="80">
        <v>8</v>
      </c>
      <c r="W27" s="79" t="s">
        <v>142</v>
      </c>
      <c r="X27" s="80">
        <v>2</v>
      </c>
      <c r="Y27" s="79" t="s">
        <v>160</v>
      </c>
      <c r="Z27" s="80">
        <v>15</v>
      </c>
      <c r="AA27" s="79" t="s">
        <v>129</v>
      </c>
      <c r="AB27" s="80">
        <v>7</v>
      </c>
      <c r="AC27" s="79" t="s">
        <v>138</v>
      </c>
      <c r="AD27" s="80">
        <v>6</v>
      </c>
      <c r="AE27" s="95" t="s">
        <v>153</v>
      </c>
      <c r="AF27" s="80">
        <v>1</v>
      </c>
      <c r="AG27" s="79" t="s">
        <v>155</v>
      </c>
      <c r="AH27" s="80">
        <v>10</v>
      </c>
      <c r="AI27" s="81">
        <f t="shared" si="0"/>
        <v>136</v>
      </c>
      <c r="AJ27" s="82">
        <f t="shared" si="1"/>
        <v>69</v>
      </c>
    </row>
    <row r="28" spans="1:36" x14ac:dyDescent="0.3">
      <c r="A28">
        <f t="shared" si="2"/>
        <v>3</v>
      </c>
      <c r="B28" s="130" t="s">
        <v>331</v>
      </c>
      <c r="C28" s="94" t="s">
        <v>161</v>
      </c>
      <c r="D28" s="119">
        <v>16</v>
      </c>
      <c r="E28" s="94" t="s">
        <v>148</v>
      </c>
      <c r="F28" s="119">
        <v>13</v>
      </c>
      <c r="G28" s="94" t="s">
        <v>147</v>
      </c>
      <c r="H28" s="119">
        <v>15</v>
      </c>
      <c r="I28" s="94" t="s">
        <v>152</v>
      </c>
      <c r="J28" s="119">
        <v>11</v>
      </c>
      <c r="K28" s="94" t="s">
        <v>136</v>
      </c>
      <c r="L28" s="119">
        <v>14</v>
      </c>
      <c r="M28" s="94" t="s">
        <v>132</v>
      </c>
      <c r="N28" s="119">
        <v>3</v>
      </c>
      <c r="O28" s="94" t="s">
        <v>126</v>
      </c>
      <c r="P28" s="119">
        <v>2</v>
      </c>
      <c r="Q28" s="94" t="s">
        <v>134</v>
      </c>
      <c r="R28" s="119">
        <v>12</v>
      </c>
      <c r="S28" s="94" t="s">
        <v>137</v>
      </c>
      <c r="T28" s="119">
        <v>9</v>
      </c>
      <c r="U28" s="94" t="s">
        <v>154</v>
      </c>
      <c r="V28" s="119">
        <v>6</v>
      </c>
      <c r="W28" s="94" t="s">
        <v>142</v>
      </c>
      <c r="X28" s="119">
        <v>1</v>
      </c>
      <c r="Y28" s="94" t="s">
        <v>131</v>
      </c>
      <c r="Z28" s="119">
        <v>8</v>
      </c>
      <c r="AA28" s="94" t="s">
        <v>129</v>
      </c>
      <c r="AB28" s="119">
        <v>4</v>
      </c>
      <c r="AC28" s="94" t="s">
        <v>143</v>
      </c>
      <c r="AD28" s="119">
        <v>5</v>
      </c>
      <c r="AE28" s="94" t="s">
        <v>128</v>
      </c>
      <c r="AF28" s="119">
        <v>10</v>
      </c>
      <c r="AG28" s="94" t="s">
        <v>155</v>
      </c>
      <c r="AH28" s="119">
        <v>7</v>
      </c>
      <c r="AI28" s="35">
        <f t="shared" si="0"/>
        <v>136</v>
      </c>
      <c r="AJ28" s="118">
        <f t="shared" si="1"/>
        <v>91</v>
      </c>
    </row>
    <row r="29" spans="1:36" ht="15.65" thickBot="1" x14ac:dyDescent="0.35">
      <c r="A29">
        <f t="shared" si="2"/>
        <v>12</v>
      </c>
      <c r="B29" s="133" t="s">
        <v>337</v>
      </c>
      <c r="C29" s="95" t="s">
        <v>161</v>
      </c>
      <c r="D29" s="80">
        <v>16</v>
      </c>
      <c r="E29" s="79" t="s">
        <v>339</v>
      </c>
      <c r="F29" s="80">
        <v>15</v>
      </c>
      <c r="G29" s="79" t="s">
        <v>340</v>
      </c>
      <c r="H29" s="80">
        <v>10</v>
      </c>
      <c r="I29" s="79" t="s">
        <v>341</v>
      </c>
      <c r="J29" s="80">
        <v>2</v>
      </c>
      <c r="K29" s="79" t="s">
        <v>342</v>
      </c>
      <c r="L29" s="80">
        <v>14</v>
      </c>
      <c r="M29" s="79" t="s">
        <v>356</v>
      </c>
      <c r="N29" s="80">
        <v>9</v>
      </c>
      <c r="O29" s="79" t="s">
        <v>362</v>
      </c>
      <c r="P29" s="80">
        <v>1</v>
      </c>
      <c r="Q29" s="79" t="s">
        <v>345</v>
      </c>
      <c r="R29" s="80">
        <v>11</v>
      </c>
      <c r="S29" s="79" t="s">
        <v>346</v>
      </c>
      <c r="T29" s="80">
        <v>12</v>
      </c>
      <c r="U29" s="79" t="s">
        <v>347</v>
      </c>
      <c r="V29" s="80">
        <v>8</v>
      </c>
      <c r="W29" s="79" t="s">
        <v>358</v>
      </c>
      <c r="X29" s="80">
        <v>3</v>
      </c>
      <c r="Y29" s="79" t="s">
        <v>359</v>
      </c>
      <c r="Z29" s="80">
        <v>4</v>
      </c>
      <c r="AA29" s="79" t="s">
        <v>350</v>
      </c>
      <c r="AB29" s="80">
        <v>5</v>
      </c>
      <c r="AC29" s="79" t="s">
        <v>138</v>
      </c>
      <c r="AD29" s="80">
        <v>6</v>
      </c>
      <c r="AE29" s="95" t="s">
        <v>352</v>
      </c>
      <c r="AF29" s="80">
        <v>13</v>
      </c>
      <c r="AG29" s="79" t="s">
        <v>360</v>
      </c>
      <c r="AH29" s="80">
        <v>7</v>
      </c>
      <c r="AI29" s="89">
        <f t="shared" si="0"/>
        <v>136</v>
      </c>
      <c r="AJ29" s="90">
        <f t="shared" si="1"/>
        <v>86</v>
      </c>
    </row>
    <row r="30" spans="1:36" ht="15.65" thickBot="1" x14ac:dyDescent="0.35">
      <c r="B30" s="27" t="s">
        <v>15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28"/>
      <c r="AJ30" s="29"/>
    </row>
    <row r="31" spans="1:36" ht="15.65" thickBot="1" x14ac:dyDescent="0.35">
      <c r="B31" s="9"/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B32" s="9"/>
      <c r="F32" t="s">
        <v>17</v>
      </c>
    </row>
    <row r="33" spans="2:36" x14ac:dyDescent="0.3">
      <c r="B33" s="9"/>
    </row>
    <row r="34" spans="2:36" x14ac:dyDescent="0.3">
      <c r="B34" s="9"/>
    </row>
    <row r="35" spans="2:36" ht="15.65" thickBot="1" x14ac:dyDescent="0.35">
      <c r="B35" s="9"/>
    </row>
    <row r="36" spans="2:36" ht="15.65" thickBot="1" x14ac:dyDescent="0.35">
      <c r="B36" s="21" t="s">
        <v>0</v>
      </c>
      <c r="C36" s="183" t="s">
        <v>161</v>
      </c>
      <c r="D36" s="183"/>
      <c r="E36" s="183" t="s">
        <v>149</v>
      </c>
      <c r="F36" s="183"/>
      <c r="G36" s="183" t="s">
        <v>147</v>
      </c>
      <c r="H36" s="183"/>
      <c r="I36" s="183" t="s">
        <v>152</v>
      </c>
      <c r="J36" s="183"/>
      <c r="K36" s="183" t="s">
        <v>146</v>
      </c>
      <c r="L36" s="183"/>
      <c r="M36" s="183" t="s">
        <v>135</v>
      </c>
      <c r="N36" s="183"/>
      <c r="O36" s="183" t="s">
        <v>198</v>
      </c>
      <c r="P36" s="183"/>
      <c r="Q36" s="183" t="s">
        <v>134</v>
      </c>
      <c r="R36" s="183"/>
      <c r="S36" s="183" t="s">
        <v>137</v>
      </c>
      <c r="T36" s="183"/>
      <c r="U36" s="183" t="s">
        <v>154</v>
      </c>
      <c r="V36" s="183"/>
      <c r="W36" s="183" t="s">
        <v>162</v>
      </c>
      <c r="X36" s="183"/>
      <c r="Y36" s="183" t="s">
        <v>160</v>
      </c>
      <c r="Z36" s="183"/>
      <c r="AA36" s="183" t="s">
        <v>144</v>
      </c>
      <c r="AB36" s="183"/>
      <c r="AC36" s="183" t="s">
        <v>143</v>
      </c>
      <c r="AD36" s="183"/>
      <c r="AE36" s="183" t="s">
        <v>128</v>
      </c>
      <c r="AF36" s="183"/>
      <c r="AG36" s="183" t="s">
        <v>155</v>
      </c>
      <c r="AH36" s="187"/>
      <c r="AI36" s="18"/>
    </row>
    <row r="37" spans="2:36" x14ac:dyDescent="0.3">
      <c r="B37" s="20" t="str">
        <f t="shared" ref="B37:B62" si="3">B4</f>
        <v>Tyson</v>
      </c>
      <c r="C37" s="174">
        <f t="shared" ref="C37:AG37" si="4">IF(C4=C$36,D4,"-")</f>
        <v>16</v>
      </c>
      <c r="D37" s="174"/>
      <c r="E37" s="174" t="str">
        <f t="shared" si="4"/>
        <v>-</v>
      </c>
      <c r="F37" s="174"/>
      <c r="G37" s="174">
        <f t="shared" si="4"/>
        <v>14</v>
      </c>
      <c r="H37" s="174"/>
      <c r="I37" s="174">
        <f t="shared" si="4"/>
        <v>8</v>
      </c>
      <c r="J37" s="174"/>
      <c r="K37" s="174" t="str">
        <f t="shared" si="4"/>
        <v>-</v>
      </c>
      <c r="L37" s="174"/>
      <c r="M37" s="174" t="str">
        <f t="shared" si="4"/>
        <v>-</v>
      </c>
      <c r="N37" s="174"/>
      <c r="O37" s="174" t="str">
        <f t="shared" si="4"/>
        <v>-</v>
      </c>
      <c r="P37" s="174"/>
      <c r="Q37" s="174">
        <f t="shared" si="4"/>
        <v>15</v>
      </c>
      <c r="R37" s="174"/>
      <c r="S37" s="174">
        <f t="shared" si="4"/>
        <v>9</v>
      </c>
      <c r="T37" s="174"/>
      <c r="U37" s="174">
        <f t="shared" si="4"/>
        <v>6</v>
      </c>
      <c r="V37" s="174"/>
      <c r="W37" s="174">
        <f t="shared" si="4"/>
        <v>2</v>
      </c>
      <c r="X37" s="174"/>
      <c r="Y37" s="174" t="str">
        <f t="shared" si="4"/>
        <v>-</v>
      </c>
      <c r="Z37" s="174"/>
      <c r="AA37" s="174">
        <f t="shared" si="4"/>
        <v>11</v>
      </c>
      <c r="AB37" s="174"/>
      <c r="AC37" s="174">
        <f t="shared" si="4"/>
        <v>1</v>
      </c>
      <c r="AD37" s="174"/>
      <c r="AE37" s="174" t="str">
        <f t="shared" si="4"/>
        <v>-</v>
      </c>
      <c r="AF37" s="174"/>
      <c r="AG37" s="174" t="str">
        <f t="shared" si="4"/>
        <v>-</v>
      </c>
      <c r="AH37" s="175"/>
      <c r="AI37" s="19"/>
      <c r="AJ37">
        <f>COUNTIF(C37:AH37,"&gt;0")</f>
        <v>9</v>
      </c>
    </row>
    <row r="38" spans="2:36" s="9" customFormat="1" ht="14.4" customHeight="1" x14ac:dyDescent="0.3">
      <c r="B38" s="91" t="str">
        <f t="shared" si="3"/>
        <v>Ben</v>
      </c>
      <c r="C38" s="172">
        <f t="shared" ref="C38:AG38" si="5">IF(C5=C$36,D5,"-")</f>
        <v>16</v>
      </c>
      <c r="D38" s="172"/>
      <c r="E38" s="172" t="str">
        <f t="shared" si="5"/>
        <v>-</v>
      </c>
      <c r="F38" s="172"/>
      <c r="G38" s="172" t="str">
        <f t="shared" si="5"/>
        <v>-</v>
      </c>
      <c r="H38" s="172"/>
      <c r="I38" s="172">
        <f t="shared" si="5"/>
        <v>7</v>
      </c>
      <c r="J38" s="172"/>
      <c r="K38" s="172" t="str">
        <f t="shared" si="5"/>
        <v>-</v>
      </c>
      <c r="L38" s="172"/>
      <c r="M38" s="172" t="str">
        <f t="shared" si="5"/>
        <v>-</v>
      </c>
      <c r="N38" s="172"/>
      <c r="O38" s="172">
        <f t="shared" si="5"/>
        <v>4</v>
      </c>
      <c r="P38" s="172"/>
      <c r="Q38" s="172">
        <f t="shared" si="5"/>
        <v>14</v>
      </c>
      <c r="R38" s="172"/>
      <c r="S38" s="172" t="str">
        <f t="shared" si="5"/>
        <v>-</v>
      </c>
      <c r="T38" s="172"/>
      <c r="U38" s="172" t="str">
        <f t="shared" si="5"/>
        <v>-</v>
      </c>
      <c r="V38" s="172"/>
      <c r="W38" s="172" t="str">
        <f t="shared" si="5"/>
        <v>-</v>
      </c>
      <c r="X38" s="172"/>
      <c r="Y38" s="172">
        <f t="shared" si="5"/>
        <v>3</v>
      </c>
      <c r="Z38" s="172"/>
      <c r="AA38" s="172">
        <f t="shared" si="5"/>
        <v>11</v>
      </c>
      <c r="AB38" s="172"/>
      <c r="AC38" s="172" t="str">
        <f t="shared" si="5"/>
        <v>-</v>
      </c>
      <c r="AD38" s="172"/>
      <c r="AE38" s="172">
        <f t="shared" si="5"/>
        <v>12</v>
      </c>
      <c r="AF38" s="172"/>
      <c r="AG38" s="172">
        <f t="shared" si="5"/>
        <v>9</v>
      </c>
      <c r="AH38" s="173"/>
      <c r="AI38" s="19"/>
      <c r="AJ38">
        <f t="shared" ref="AJ38:AJ62" si="6">COUNTIF(C38:AH38,"&gt;0")</f>
        <v>8</v>
      </c>
    </row>
    <row r="39" spans="2:36" x14ac:dyDescent="0.3">
      <c r="B39" s="10" t="str">
        <f t="shared" si="3"/>
        <v>Trevor</v>
      </c>
      <c r="C39" s="174">
        <f t="shared" ref="C39:AG39" si="7">IF(C6=C$36,D6,"-")</f>
        <v>16</v>
      </c>
      <c r="D39" s="174"/>
      <c r="E39" s="174" t="str">
        <f t="shared" si="7"/>
        <v>-</v>
      </c>
      <c r="F39" s="174"/>
      <c r="G39" s="174">
        <f t="shared" si="7"/>
        <v>11</v>
      </c>
      <c r="H39" s="174"/>
      <c r="I39" s="174">
        <f t="shared" si="7"/>
        <v>2</v>
      </c>
      <c r="J39" s="174"/>
      <c r="K39" s="174" t="str">
        <f t="shared" si="7"/>
        <v>-</v>
      </c>
      <c r="L39" s="174"/>
      <c r="M39" s="174" t="str">
        <f t="shared" si="7"/>
        <v>-</v>
      </c>
      <c r="N39" s="174"/>
      <c r="O39" s="174">
        <f t="shared" si="7"/>
        <v>8</v>
      </c>
      <c r="P39" s="174"/>
      <c r="Q39" s="174">
        <f t="shared" si="7"/>
        <v>13</v>
      </c>
      <c r="R39" s="174"/>
      <c r="S39" s="174">
        <f t="shared" si="7"/>
        <v>4</v>
      </c>
      <c r="T39" s="174"/>
      <c r="U39" s="174">
        <f t="shared" si="7"/>
        <v>5</v>
      </c>
      <c r="V39" s="174"/>
      <c r="W39" s="174">
        <f t="shared" si="7"/>
        <v>7</v>
      </c>
      <c r="X39" s="174"/>
      <c r="Y39" s="174" t="str">
        <f t="shared" si="7"/>
        <v>-</v>
      </c>
      <c r="Z39" s="174"/>
      <c r="AA39" s="174">
        <f t="shared" si="7"/>
        <v>12</v>
      </c>
      <c r="AB39" s="174"/>
      <c r="AC39" s="174" t="str">
        <f t="shared" si="7"/>
        <v>-</v>
      </c>
      <c r="AD39" s="174"/>
      <c r="AE39" s="174">
        <f t="shared" si="7"/>
        <v>14</v>
      </c>
      <c r="AF39" s="174"/>
      <c r="AG39" s="174">
        <f t="shared" si="7"/>
        <v>9</v>
      </c>
      <c r="AH39" s="175"/>
      <c r="AI39" s="19"/>
      <c r="AJ39">
        <f t="shared" si="6"/>
        <v>11</v>
      </c>
    </row>
    <row r="40" spans="2:36" s="9" customFormat="1" x14ac:dyDescent="0.3">
      <c r="B40" s="91" t="str">
        <f t="shared" si="3"/>
        <v>Alex</v>
      </c>
      <c r="C40" s="172">
        <f t="shared" ref="C40:AG40" si="8">IF(C7=C$36,D7,"-")</f>
        <v>15</v>
      </c>
      <c r="D40" s="172"/>
      <c r="E40" s="172" t="str">
        <f t="shared" si="8"/>
        <v>-</v>
      </c>
      <c r="F40" s="172"/>
      <c r="G40" s="172">
        <f t="shared" si="8"/>
        <v>10</v>
      </c>
      <c r="H40" s="172"/>
      <c r="I40" s="172" t="str">
        <f t="shared" si="8"/>
        <v>-</v>
      </c>
      <c r="J40" s="172"/>
      <c r="K40" s="172" t="str">
        <f t="shared" si="8"/>
        <v>-</v>
      </c>
      <c r="L40" s="172"/>
      <c r="M40" s="172">
        <f t="shared" si="8"/>
        <v>4</v>
      </c>
      <c r="N40" s="172"/>
      <c r="O40" s="172">
        <f t="shared" si="8"/>
        <v>9</v>
      </c>
      <c r="P40" s="172"/>
      <c r="Q40" s="172">
        <f t="shared" si="8"/>
        <v>11</v>
      </c>
      <c r="R40" s="172"/>
      <c r="S40" s="172">
        <f t="shared" si="8"/>
        <v>16</v>
      </c>
      <c r="T40" s="172"/>
      <c r="U40" s="172">
        <f t="shared" si="8"/>
        <v>6</v>
      </c>
      <c r="V40" s="172"/>
      <c r="W40" s="172">
        <f t="shared" si="8"/>
        <v>7</v>
      </c>
      <c r="X40" s="172"/>
      <c r="Y40" s="172" t="str">
        <f t="shared" si="8"/>
        <v>-</v>
      </c>
      <c r="Z40" s="172"/>
      <c r="AA40" s="172">
        <f t="shared" si="8"/>
        <v>2</v>
      </c>
      <c r="AB40" s="172"/>
      <c r="AC40" s="172" t="str">
        <f t="shared" si="8"/>
        <v>-</v>
      </c>
      <c r="AD40" s="172"/>
      <c r="AE40" s="172">
        <f t="shared" si="8"/>
        <v>8</v>
      </c>
      <c r="AF40" s="172"/>
      <c r="AG40" s="172" t="str">
        <f t="shared" si="8"/>
        <v>-</v>
      </c>
      <c r="AH40" s="173"/>
      <c r="AI40" s="19"/>
      <c r="AJ40">
        <f t="shared" si="6"/>
        <v>10</v>
      </c>
    </row>
    <row r="41" spans="2:36" x14ac:dyDescent="0.3">
      <c r="B41" s="10" t="str">
        <f t="shared" si="3"/>
        <v>Katelyn</v>
      </c>
      <c r="C41" s="174">
        <f t="shared" ref="C41:AG41" si="9">IF(C8=C$36,D8,"-")</f>
        <v>15</v>
      </c>
      <c r="D41" s="174"/>
      <c r="E41" s="174" t="str">
        <f t="shared" si="9"/>
        <v>-</v>
      </c>
      <c r="F41" s="174"/>
      <c r="G41" s="174">
        <f t="shared" si="9"/>
        <v>12</v>
      </c>
      <c r="H41" s="174"/>
      <c r="I41" s="174" t="str">
        <f t="shared" si="9"/>
        <v>-</v>
      </c>
      <c r="J41" s="174"/>
      <c r="K41" s="174" t="str">
        <f t="shared" si="9"/>
        <v>-</v>
      </c>
      <c r="L41" s="174"/>
      <c r="M41" s="174" t="str">
        <f t="shared" si="9"/>
        <v>-</v>
      </c>
      <c r="N41" s="174"/>
      <c r="O41" s="174">
        <f t="shared" si="9"/>
        <v>6</v>
      </c>
      <c r="P41" s="174"/>
      <c r="Q41" s="174">
        <f t="shared" si="9"/>
        <v>11</v>
      </c>
      <c r="R41" s="174"/>
      <c r="S41" s="174">
        <f t="shared" si="9"/>
        <v>16</v>
      </c>
      <c r="T41" s="174"/>
      <c r="U41" s="174">
        <f t="shared" si="9"/>
        <v>1</v>
      </c>
      <c r="V41" s="174"/>
      <c r="W41" s="174">
        <f t="shared" si="9"/>
        <v>5</v>
      </c>
      <c r="X41" s="174"/>
      <c r="Y41" s="174" t="str">
        <f t="shared" si="9"/>
        <v>-</v>
      </c>
      <c r="Z41" s="174"/>
      <c r="AA41" s="174">
        <f t="shared" si="9"/>
        <v>8</v>
      </c>
      <c r="AB41" s="174"/>
      <c r="AC41" s="174" t="str">
        <f t="shared" si="9"/>
        <v>-</v>
      </c>
      <c r="AD41" s="174"/>
      <c r="AE41" s="174">
        <f t="shared" si="9"/>
        <v>10</v>
      </c>
      <c r="AF41" s="174"/>
      <c r="AG41" s="174">
        <f t="shared" si="9"/>
        <v>2</v>
      </c>
      <c r="AH41" s="175"/>
      <c r="AI41" s="19"/>
      <c r="AJ41">
        <f t="shared" si="6"/>
        <v>10</v>
      </c>
    </row>
    <row r="42" spans="2:36" s="9" customFormat="1" x14ac:dyDescent="0.3">
      <c r="B42" s="91" t="str">
        <f t="shared" si="3"/>
        <v>Shelby</v>
      </c>
      <c r="C42" s="172">
        <f t="shared" ref="C42:AG42" si="10">IF(C9=C$36,D9,"-")</f>
        <v>16</v>
      </c>
      <c r="D42" s="172"/>
      <c r="E42" s="172" t="str">
        <f t="shared" si="10"/>
        <v>-</v>
      </c>
      <c r="F42" s="172"/>
      <c r="G42" s="172">
        <f t="shared" si="10"/>
        <v>15</v>
      </c>
      <c r="H42" s="172"/>
      <c r="I42" s="172" t="str">
        <f t="shared" si="10"/>
        <v>-</v>
      </c>
      <c r="J42" s="172"/>
      <c r="K42" s="172" t="str">
        <f t="shared" si="10"/>
        <v>-</v>
      </c>
      <c r="L42" s="172"/>
      <c r="M42" s="172" t="str">
        <f t="shared" si="10"/>
        <v>-</v>
      </c>
      <c r="N42" s="172"/>
      <c r="O42" s="172" t="str">
        <f t="shared" si="10"/>
        <v>-</v>
      </c>
      <c r="P42" s="172"/>
      <c r="Q42" s="172">
        <f t="shared" si="10"/>
        <v>5</v>
      </c>
      <c r="R42" s="172"/>
      <c r="S42" s="172">
        <f t="shared" si="10"/>
        <v>11</v>
      </c>
      <c r="T42" s="172"/>
      <c r="U42" s="172">
        <f t="shared" si="10"/>
        <v>3</v>
      </c>
      <c r="V42" s="172"/>
      <c r="W42" s="172">
        <f t="shared" si="10"/>
        <v>10</v>
      </c>
      <c r="X42" s="172"/>
      <c r="Y42" s="172" t="str">
        <f t="shared" si="10"/>
        <v>-</v>
      </c>
      <c r="Z42" s="172"/>
      <c r="AA42" s="172">
        <f t="shared" si="10"/>
        <v>9</v>
      </c>
      <c r="AB42" s="172"/>
      <c r="AC42" s="172">
        <f t="shared" si="10"/>
        <v>14</v>
      </c>
      <c r="AD42" s="172"/>
      <c r="AE42" s="172" t="str">
        <f t="shared" si="10"/>
        <v>-</v>
      </c>
      <c r="AF42" s="172"/>
      <c r="AG42" s="172" t="str">
        <f t="shared" si="10"/>
        <v>-</v>
      </c>
      <c r="AH42" s="173"/>
      <c r="AI42" s="19"/>
      <c r="AJ42">
        <f t="shared" si="6"/>
        <v>8</v>
      </c>
    </row>
    <row r="43" spans="2:36" x14ac:dyDescent="0.3">
      <c r="B43" s="10" t="str">
        <f t="shared" si="3"/>
        <v>Chris</v>
      </c>
      <c r="C43" s="174">
        <f t="shared" ref="C43:AG43" si="11">IF(C10=C$36,D10,"-")</f>
        <v>16</v>
      </c>
      <c r="D43" s="174"/>
      <c r="E43" s="174" t="str">
        <f t="shared" si="11"/>
        <v>-</v>
      </c>
      <c r="F43" s="174"/>
      <c r="G43" s="174" t="str">
        <f t="shared" si="11"/>
        <v>-</v>
      </c>
      <c r="H43" s="174"/>
      <c r="I43" s="174" t="str">
        <f t="shared" si="11"/>
        <v>-</v>
      </c>
      <c r="J43" s="174"/>
      <c r="K43" s="174" t="str">
        <f t="shared" si="11"/>
        <v>-</v>
      </c>
      <c r="L43" s="174"/>
      <c r="M43" s="174" t="str">
        <f t="shared" si="11"/>
        <v>-</v>
      </c>
      <c r="N43" s="174"/>
      <c r="O43" s="174">
        <f t="shared" si="11"/>
        <v>3</v>
      </c>
      <c r="P43" s="174"/>
      <c r="Q43" s="174">
        <f t="shared" si="11"/>
        <v>14</v>
      </c>
      <c r="R43" s="174"/>
      <c r="S43" s="174">
        <f t="shared" si="11"/>
        <v>4</v>
      </c>
      <c r="T43" s="174"/>
      <c r="U43" s="174">
        <f t="shared" si="11"/>
        <v>9</v>
      </c>
      <c r="V43" s="174"/>
      <c r="W43" s="174" t="str">
        <f t="shared" si="11"/>
        <v>-</v>
      </c>
      <c r="X43" s="174"/>
      <c r="Y43" s="174" t="str">
        <f t="shared" si="11"/>
        <v>-</v>
      </c>
      <c r="Z43" s="174"/>
      <c r="AA43" s="174">
        <f t="shared" si="11"/>
        <v>12</v>
      </c>
      <c r="AB43" s="174"/>
      <c r="AC43" s="174">
        <f t="shared" si="11"/>
        <v>11</v>
      </c>
      <c r="AD43" s="174"/>
      <c r="AE43" s="174">
        <f t="shared" si="11"/>
        <v>8</v>
      </c>
      <c r="AF43" s="174"/>
      <c r="AG43" s="174">
        <f t="shared" si="11"/>
        <v>10</v>
      </c>
      <c r="AH43" s="175"/>
      <c r="AI43" s="19"/>
      <c r="AJ43">
        <f t="shared" si="6"/>
        <v>9</v>
      </c>
    </row>
    <row r="44" spans="2:36" s="9" customFormat="1" x14ac:dyDescent="0.3">
      <c r="B44" s="91" t="str">
        <f t="shared" si="3"/>
        <v>Jeremy</v>
      </c>
      <c r="C44" s="172">
        <f t="shared" ref="C44:AG44" si="12">IF(C11=C$36,D11,"-")</f>
        <v>10</v>
      </c>
      <c r="D44" s="172"/>
      <c r="E44" s="172" t="str">
        <f t="shared" si="12"/>
        <v>-</v>
      </c>
      <c r="F44" s="172"/>
      <c r="G44" s="172">
        <f t="shared" si="12"/>
        <v>8</v>
      </c>
      <c r="H44" s="172"/>
      <c r="I44" s="172" t="str">
        <f t="shared" si="12"/>
        <v>-</v>
      </c>
      <c r="J44" s="172"/>
      <c r="K44" s="172" t="str">
        <f t="shared" si="12"/>
        <v>-</v>
      </c>
      <c r="L44" s="172"/>
      <c r="M44" s="172" t="str">
        <f t="shared" si="12"/>
        <v>-</v>
      </c>
      <c r="N44" s="172"/>
      <c r="O44" s="172" t="str">
        <f t="shared" si="12"/>
        <v>-</v>
      </c>
      <c r="P44" s="172"/>
      <c r="Q44" s="172">
        <f t="shared" si="12"/>
        <v>15</v>
      </c>
      <c r="R44" s="172"/>
      <c r="S44" s="172">
        <f t="shared" si="12"/>
        <v>14</v>
      </c>
      <c r="T44" s="172"/>
      <c r="U44" s="172">
        <f t="shared" si="12"/>
        <v>5</v>
      </c>
      <c r="V44" s="172"/>
      <c r="W44" s="172">
        <f t="shared" si="12"/>
        <v>6</v>
      </c>
      <c r="X44" s="172"/>
      <c r="Y44" s="172" t="str">
        <f t="shared" si="12"/>
        <v>-</v>
      </c>
      <c r="Z44" s="172"/>
      <c r="AA44" s="172">
        <f t="shared" si="12"/>
        <v>3</v>
      </c>
      <c r="AB44" s="172"/>
      <c r="AC44" s="172" t="str">
        <f t="shared" si="12"/>
        <v>-</v>
      </c>
      <c r="AD44" s="172"/>
      <c r="AE44" s="172">
        <f t="shared" si="12"/>
        <v>11</v>
      </c>
      <c r="AF44" s="172"/>
      <c r="AG44" s="172" t="str">
        <f t="shared" si="12"/>
        <v>-</v>
      </c>
      <c r="AH44" s="173"/>
      <c r="AI44" s="19"/>
      <c r="AJ44">
        <f t="shared" si="6"/>
        <v>8</v>
      </c>
    </row>
    <row r="45" spans="2:36" x14ac:dyDescent="0.3">
      <c r="B45" s="10" t="str">
        <f t="shared" si="3"/>
        <v>Sam</v>
      </c>
      <c r="C45" s="174">
        <f t="shared" ref="C45:AG45" si="13">IF(C12=C$36,D12,"-")</f>
        <v>14</v>
      </c>
      <c r="D45" s="174"/>
      <c r="E45" s="174" t="str">
        <f t="shared" si="13"/>
        <v>-</v>
      </c>
      <c r="F45" s="174"/>
      <c r="G45" s="174">
        <f t="shared" si="13"/>
        <v>11</v>
      </c>
      <c r="H45" s="174"/>
      <c r="I45" s="174">
        <f t="shared" si="13"/>
        <v>5</v>
      </c>
      <c r="J45" s="174"/>
      <c r="K45" s="174" t="str">
        <f t="shared" si="13"/>
        <v>-</v>
      </c>
      <c r="L45" s="174"/>
      <c r="M45" s="174" t="str">
        <f t="shared" si="13"/>
        <v>-</v>
      </c>
      <c r="N45" s="174"/>
      <c r="O45" s="174" t="str">
        <f t="shared" si="13"/>
        <v>-</v>
      </c>
      <c r="P45" s="174"/>
      <c r="Q45" s="174">
        <f t="shared" si="13"/>
        <v>10</v>
      </c>
      <c r="R45" s="174"/>
      <c r="S45" s="174">
        <f t="shared" si="13"/>
        <v>16</v>
      </c>
      <c r="T45" s="174"/>
      <c r="U45" s="174">
        <f t="shared" si="13"/>
        <v>9</v>
      </c>
      <c r="V45" s="174"/>
      <c r="W45" s="174">
        <f t="shared" si="13"/>
        <v>6</v>
      </c>
      <c r="X45" s="174"/>
      <c r="Y45" s="174" t="str">
        <f t="shared" si="13"/>
        <v>-</v>
      </c>
      <c r="Z45" s="174"/>
      <c r="AA45" s="174">
        <f t="shared" si="13"/>
        <v>8</v>
      </c>
      <c r="AB45" s="174"/>
      <c r="AC45" s="174" t="str">
        <f t="shared" si="13"/>
        <v>-</v>
      </c>
      <c r="AD45" s="174"/>
      <c r="AE45" s="174">
        <f t="shared" si="13"/>
        <v>1</v>
      </c>
      <c r="AF45" s="174"/>
      <c r="AG45" s="174">
        <f t="shared" si="13"/>
        <v>7</v>
      </c>
      <c r="AH45" s="175"/>
      <c r="AI45" s="19"/>
      <c r="AJ45">
        <f t="shared" si="6"/>
        <v>10</v>
      </c>
    </row>
    <row r="46" spans="2:36" s="9" customFormat="1" x14ac:dyDescent="0.3">
      <c r="B46" s="91" t="str">
        <f t="shared" si="3"/>
        <v>Cody</v>
      </c>
      <c r="C46" s="172">
        <f t="shared" ref="C46:AG46" si="14">IF(C13=C$36,D13,"-")</f>
        <v>16</v>
      </c>
      <c r="D46" s="172"/>
      <c r="E46" s="172" t="str">
        <f t="shared" si="14"/>
        <v>-</v>
      </c>
      <c r="F46" s="172"/>
      <c r="G46" s="172">
        <f t="shared" si="14"/>
        <v>11</v>
      </c>
      <c r="H46" s="172"/>
      <c r="I46" s="172">
        <f t="shared" si="14"/>
        <v>5</v>
      </c>
      <c r="J46" s="172"/>
      <c r="K46" s="172" t="str">
        <f t="shared" si="14"/>
        <v>-</v>
      </c>
      <c r="L46" s="172"/>
      <c r="M46" s="172" t="str">
        <f t="shared" si="14"/>
        <v>-</v>
      </c>
      <c r="N46" s="172"/>
      <c r="O46" s="172" t="str">
        <f t="shared" si="14"/>
        <v>-</v>
      </c>
      <c r="P46" s="172"/>
      <c r="Q46" s="172">
        <f t="shared" si="14"/>
        <v>12</v>
      </c>
      <c r="R46" s="172"/>
      <c r="S46" s="172">
        <f t="shared" si="14"/>
        <v>8</v>
      </c>
      <c r="T46" s="172"/>
      <c r="U46" s="172">
        <f t="shared" si="14"/>
        <v>9</v>
      </c>
      <c r="V46" s="172"/>
      <c r="W46" s="172">
        <f t="shared" si="14"/>
        <v>1</v>
      </c>
      <c r="X46" s="172"/>
      <c r="Y46" s="172" t="str">
        <f t="shared" si="14"/>
        <v>-</v>
      </c>
      <c r="Z46" s="172"/>
      <c r="AA46" s="172">
        <f t="shared" si="14"/>
        <v>4</v>
      </c>
      <c r="AB46" s="172"/>
      <c r="AC46" s="172" t="str">
        <f t="shared" si="14"/>
        <v>-</v>
      </c>
      <c r="AD46" s="172"/>
      <c r="AE46" s="172">
        <f t="shared" si="14"/>
        <v>13</v>
      </c>
      <c r="AF46" s="172"/>
      <c r="AG46" s="172">
        <f t="shared" si="14"/>
        <v>3</v>
      </c>
      <c r="AH46" s="173"/>
      <c r="AI46" s="19"/>
      <c r="AJ46">
        <f t="shared" si="6"/>
        <v>10</v>
      </c>
    </row>
    <row r="47" spans="2:36" x14ac:dyDescent="0.3">
      <c r="B47" s="10" t="str">
        <f t="shared" si="3"/>
        <v>Tom</v>
      </c>
      <c r="C47" s="174">
        <f t="shared" ref="C47:AG47" si="15">IF(C14=C$36,D14,"-")</f>
        <v>16</v>
      </c>
      <c r="D47" s="174"/>
      <c r="E47" s="174" t="str">
        <f t="shared" si="15"/>
        <v>-</v>
      </c>
      <c r="F47" s="174"/>
      <c r="G47" s="174">
        <f t="shared" si="15"/>
        <v>12</v>
      </c>
      <c r="H47" s="174"/>
      <c r="I47" s="174">
        <f t="shared" si="15"/>
        <v>1</v>
      </c>
      <c r="J47" s="174"/>
      <c r="K47" s="174" t="str">
        <f t="shared" si="15"/>
        <v>-</v>
      </c>
      <c r="L47" s="174"/>
      <c r="M47" s="174" t="str">
        <f t="shared" si="15"/>
        <v>-</v>
      </c>
      <c r="N47" s="174"/>
      <c r="O47" s="174">
        <f t="shared" si="15"/>
        <v>2</v>
      </c>
      <c r="P47" s="174"/>
      <c r="Q47" s="174">
        <f t="shared" si="15"/>
        <v>14</v>
      </c>
      <c r="R47" s="174"/>
      <c r="S47" s="174">
        <f t="shared" si="15"/>
        <v>15</v>
      </c>
      <c r="T47" s="174"/>
      <c r="U47" s="174" t="str">
        <f t="shared" si="15"/>
        <v>-</v>
      </c>
      <c r="V47" s="174"/>
      <c r="W47" s="174">
        <f t="shared" si="15"/>
        <v>4</v>
      </c>
      <c r="X47" s="174"/>
      <c r="Y47" s="174" t="str">
        <f t="shared" si="15"/>
        <v>-</v>
      </c>
      <c r="Z47" s="174"/>
      <c r="AA47" s="174">
        <f t="shared" si="15"/>
        <v>8</v>
      </c>
      <c r="AB47" s="174"/>
      <c r="AC47" s="174" t="str">
        <f t="shared" si="15"/>
        <v>-</v>
      </c>
      <c r="AD47" s="174"/>
      <c r="AE47" s="174">
        <f t="shared" si="15"/>
        <v>6</v>
      </c>
      <c r="AF47" s="174"/>
      <c r="AG47" s="174">
        <f t="shared" si="15"/>
        <v>5</v>
      </c>
      <c r="AH47" s="175"/>
      <c r="AI47" s="19"/>
      <c r="AJ47">
        <f t="shared" si="6"/>
        <v>10</v>
      </c>
    </row>
    <row r="48" spans="2:36" s="9" customFormat="1" x14ac:dyDescent="0.3">
      <c r="B48" s="91" t="str">
        <f t="shared" si="3"/>
        <v>Austin</v>
      </c>
      <c r="C48" s="172">
        <f t="shared" ref="C48:AG48" si="16">IF(C15=C$36,D15,"-")</f>
        <v>12</v>
      </c>
      <c r="D48" s="172"/>
      <c r="E48" s="172" t="str">
        <f t="shared" si="16"/>
        <v>-</v>
      </c>
      <c r="F48" s="172"/>
      <c r="G48" s="172">
        <f t="shared" si="16"/>
        <v>14</v>
      </c>
      <c r="H48" s="172"/>
      <c r="I48" s="172">
        <f t="shared" si="16"/>
        <v>3</v>
      </c>
      <c r="J48" s="172"/>
      <c r="K48" s="172" t="str">
        <f t="shared" si="16"/>
        <v>-</v>
      </c>
      <c r="L48" s="172"/>
      <c r="M48" s="172" t="str">
        <f t="shared" si="16"/>
        <v>-</v>
      </c>
      <c r="N48" s="172"/>
      <c r="O48" s="172">
        <f t="shared" si="16"/>
        <v>4</v>
      </c>
      <c r="P48" s="172"/>
      <c r="Q48" s="172">
        <f t="shared" si="16"/>
        <v>8</v>
      </c>
      <c r="R48" s="172"/>
      <c r="S48" s="172">
        <f t="shared" si="16"/>
        <v>15</v>
      </c>
      <c r="T48" s="172"/>
      <c r="U48" s="172" t="str">
        <f t="shared" si="16"/>
        <v>-</v>
      </c>
      <c r="V48" s="172"/>
      <c r="W48" s="172">
        <f t="shared" si="16"/>
        <v>9</v>
      </c>
      <c r="X48" s="172"/>
      <c r="Y48" s="172" t="str">
        <f t="shared" si="16"/>
        <v>-</v>
      </c>
      <c r="Z48" s="172"/>
      <c r="AA48" s="172">
        <f t="shared" si="16"/>
        <v>5</v>
      </c>
      <c r="AB48" s="172"/>
      <c r="AC48" s="172" t="str">
        <f t="shared" si="16"/>
        <v>-</v>
      </c>
      <c r="AD48" s="172"/>
      <c r="AE48" s="172">
        <f t="shared" si="16"/>
        <v>11</v>
      </c>
      <c r="AF48" s="172"/>
      <c r="AG48" s="172">
        <f t="shared" si="16"/>
        <v>6</v>
      </c>
      <c r="AH48" s="173"/>
      <c r="AI48" s="19"/>
      <c r="AJ48">
        <f t="shared" si="6"/>
        <v>10</v>
      </c>
    </row>
    <row r="49" spans="2:36" x14ac:dyDescent="0.3">
      <c r="B49" s="10" t="str">
        <f t="shared" si="3"/>
        <v>Cecil</v>
      </c>
      <c r="C49" s="174">
        <f t="shared" ref="C49:AG49" si="17">IF(C16=C$36,D16,"-")</f>
        <v>16</v>
      </c>
      <c r="D49" s="174"/>
      <c r="E49" s="174" t="str">
        <f t="shared" si="17"/>
        <v>-</v>
      </c>
      <c r="F49" s="174"/>
      <c r="G49" s="174">
        <f t="shared" si="17"/>
        <v>10</v>
      </c>
      <c r="H49" s="174"/>
      <c r="I49" s="174">
        <f t="shared" si="17"/>
        <v>2</v>
      </c>
      <c r="J49" s="174"/>
      <c r="K49" s="174" t="str">
        <f t="shared" si="17"/>
        <v>-</v>
      </c>
      <c r="L49" s="174"/>
      <c r="M49" s="174" t="str">
        <f t="shared" si="17"/>
        <v>-</v>
      </c>
      <c r="N49" s="174"/>
      <c r="O49" s="174">
        <f t="shared" si="17"/>
        <v>7</v>
      </c>
      <c r="P49" s="174"/>
      <c r="Q49" s="174">
        <f t="shared" si="17"/>
        <v>13</v>
      </c>
      <c r="R49" s="174"/>
      <c r="S49" s="174">
        <f t="shared" si="17"/>
        <v>15</v>
      </c>
      <c r="T49" s="174"/>
      <c r="U49" s="174" t="str">
        <f t="shared" si="17"/>
        <v>-</v>
      </c>
      <c r="V49" s="174"/>
      <c r="W49" s="174">
        <f t="shared" si="17"/>
        <v>6</v>
      </c>
      <c r="X49" s="174"/>
      <c r="Y49" s="174" t="str">
        <f t="shared" si="17"/>
        <v>-</v>
      </c>
      <c r="Z49" s="174"/>
      <c r="AA49" s="174">
        <f t="shared" si="17"/>
        <v>5</v>
      </c>
      <c r="AB49" s="174"/>
      <c r="AC49" s="174" t="str">
        <f t="shared" si="17"/>
        <v>-</v>
      </c>
      <c r="AD49" s="174"/>
      <c r="AE49" s="174">
        <f t="shared" si="17"/>
        <v>9</v>
      </c>
      <c r="AF49" s="174"/>
      <c r="AG49" s="174" t="str">
        <f t="shared" si="17"/>
        <v>-</v>
      </c>
      <c r="AH49" s="175"/>
      <c r="AI49" s="19"/>
      <c r="AJ49">
        <f t="shared" si="6"/>
        <v>9</v>
      </c>
    </row>
    <row r="50" spans="2:36" s="9" customFormat="1" x14ac:dyDescent="0.3">
      <c r="B50" s="91" t="str">
        <f t="shared" si="3"/>
        <v>Thadd</v>
      </c>
      <c r="C50" s="172">
        <f t="shared" ref="C50:AG50" si="18">IF(C17=C$36,D17,"-")</f>
        <v>10</v>
      </c>
      <c r="D50" s="172"/>
      <c r="E50" s="172" t="str">
        <f t="shared" si="18"/>
        <v>-</v>
      </c>
      <c r="F50" s="172"/>
      <c r="G50" s="172">
        <f t="shared" si="18"/>
        <v>9</v>
      </c>
      <c r="H50" s="172"/>
      <c r="I50" s="172">
        <f t="shared" si="18"/>
        <v>7</v>
      </c>
      <c r="J50" s="172"/>
      <c r="K50" s="172" t="str">
        <f t="shared" si="18"/>
        <v>-</v>
      </c>
      <c r="L50" s="172"/>
      <c r="M50" s="172" t="str">
        <f t="shared" si="18"/>
        <v>-</v>
      </c>
      <c r="N50" s="172"/>
      <c r="O50" s="172" t="str">
        <f t="shared" si="18"/>
        <v>-</v>
      </c>
      <c r="P50" s="172"/>
      <c r="Q50" s="172">
        <f t="shared" si="18"/>
        <v>11</v>
      </c>
      <c r="R50" s="172"/>
      <c r="S50" s="172">
        <f t="shared" si="18"/>
        <v>16</v>
      </c>
      <c r="T50" s="172"/>
      <c r="U50" s="172">
        <f t="shared" si="18"/>
        <v>2</v>
      </c>
      <c r="V50" s="172"/>
      <c r="W50" s="172">
        <f t="shared" si="18"/>
        <v>3</v>
      </c>
      <c r="X50" s="172"/>
      <c r="Y50" s="172" t="str">
        <f t="shared" si="18"/>
        <v>-</v>
      </c>
      <c r="Z50" s="172"/>
      <c r="AA50" s="172">
        <f t="shared" si="18"/>
        <v>4</v>
      </c>
      <c r="AB50" s="172"/>
      <c r="AC50" s="172" t="str">
        <f t="shared" si="18"/>
        <v>-</v>
      </c>
      <c r="AD50" s="172"/>
      <c r="AE50" s="172">
        <f t="shared" si="18"/>
        <v>14</v>
      </c>
      <c r="AF50" s="172"/>
      <c r="AG50" s="172">
        <f t="shared" si="18"/>
        <v>13</v>
      </c>
      <c r="AH50" s="173"/>
      <c r="AI50" s="19"/>
      <c r="AJ50">
        <f t="shared" si="6"/>
        <v>10</v>
      </c>
    </row>
    <row r="51" spans="2:36" x14ac:dyDescent="0.3">
      <c r="B51" s="10" t="str">
        <f t="shared" si="3"/>
        <v>Walker</v>
      </c>
      <c r="C51" s="174">
        <f t="shared" ref="C51:AG51" si="19">IF(C18=C$36,D18,"-")</f>
        <v>16</v>
      </c>
      <c r="D51" s="174"/>
      <c r="E51" s="174" t="str">
        <f t="shared" si="19"/>
        <v>-</v>
      </c>
      <c r="F51" s="174"/>
      <c r="G51" s="174">
        <f t="shared" si="19"/>
        <v>10</v>
      </c>
      <c r="H51" s="174"/>
      <c r="I51" s="174" t="str">
        <f t="shared" si="19"/>
        <v>-</v>
      </c>
      <c r="J51" s="174"/>
      <c r="K51" s="174" t="str">
        <f t="shared" si="19"/>
        <v>-</v>
      </c>
      <c r="L51" s="174"/>
      <c r="M51" s="174" t="str">
        <f t="shared" si="19"/>
        <v>-</v>
      </c>
      <c r="N51" s="174"/>
      <c r="O51" s="174">
        <f t="shared" si="19"/>
        <v>3</v>
      </c>
      <c r="P51" s="174"/>
      <c r="Q51" s="174">
        <f t="shared" si="19"/>
        <v>14</v>
      </c>
      <c r="R51" s="174"/>
      <c r="S51" s="174">
        <f t="shared" si="19"/>
        <v>12</v>
      </c>
      <c r="T51" s="174"/>
      <c r="U51" s="174" t="str">
        <f t="shared" si="19"/>
        <v>-</v>
      </c>
      <c r="V51" s="174"/>
      <c r="W51" s="174">
        <f t="shared" si="19"/>
        <v>9</v>
      </c>
      <c r="X51" s="174"/>
      <c r="Y51" s="174">
        <f t="shared" si="19"/>
        <v>1</v>
      </c>
      <c r="Z51" s="174"/>
      <c r="AA51" s="174">
        <f t="shared" si="19"/>
        <v>7</v>
      </c>
      <c r="AB51" s="174"/>
      <c r="AC51" s="174" t="str">
        <f t="shared" si="19"/>
        <v>-</v>
      </c>
      <c r="AD51" s="174"/>
      <c r="AE51" s="174">
        <f t="shared" si="19"/>
        <v>11</v>
      </c>
      <c r="AF51" s="174"/>
      <c r="AG51" s="174">
        <f t="shared" si="19"/>
        <v>6</v>
      </c>
      <c r="AH51" s="175"/>
      <c r="AI51" s="19"/>
      <c r="AJ51">
        <f t="shared" si="6"/>
        <v>10</v>
      </c>
    </row>
    <row r="52" spans="2:36" s="9" customFormat="1" x14ac:dyDescent="0.3">
      <c r="B52" s="97" t="str">
        <f t="shared" si="3"/>
        <v>A. Little</v>
      </c>
      <c r="C52" s="172">
        <f t="shared" ref="C52:AG52" si="20">IF(C19=C$36,D19,"-")</f>
        <v>16</v>
      </c>
      <c r="D52" s="172"/>
      <c r="E52" s="172" t="str">
        <f t="shared" si="20"/>
        <v>-</v>
      </c>
      <c r="F52" s="172"/>
      <c r="G52" s="172">
        <f t="shared" si="20"/>
        <v>13</v>
      </c>
      <c r="H52" s="172"/>
      <c r="I52" s="172">
        <f t="shared" si="20"/>
        <v>4</v>
      </c>
      <c r="J52" s="172"/>
      <c r="K52" s="172" t="str">
        <f t="shared" si="20"/>
        <v>-</v>
      </c>
      <c r="L52" s="172"/>
      <c r="M52" s="172">
        <f t="shared" si="20"/>
        <v>3</v>
      </c>
      <c r="N52" s="172"/>
      <c r="O52" s="172" t="str">
        <f t="shared" si="20"/>
        <v>-</v>
      </c>
      <c r="P52" s="172"/>
      <c r="Q52" s="172">
        <f t="shared" si="20"/>
        <v>8</v>
      </c>
      <c r="R52" s="172"/>
      <c r="S52" s="172">
        <f t="shared" si="20"/>
        <v>14</v>
      </c>
      <c r="T52" s="172"/>
      <c r="U52" s="172">
        <f t="shared" si="20"/>
        <v>5</v>
      </c>
      <c r="V52" s="172"/>
      <c r="W52" s="172" t="str">
        <f t="shared" si="20"/>
        <v>-</v>
      </c>
      <c r="X52" s="172"/>
      <c r="Y52" s="172" t="str">
        <f t="shared" si="20"/>
        <v>-</v>
      </c>
      <c r="Z52" s="172"/>
      <c r="AA52" s="172" t="str">
        <f t="shared" si="20"/>
        <v>-</v>
      </c>
      <c r="AB52" s="172"/>
      <c r="AC52" s="172" t="str">
        <f t="shared" si="20"/>
        <v>-</v>
      </c>
      <c r="AD52" s="172"/>
      <c r="AE52" s="172">
        <f t="shared" si="20"/>
        <v>11</v>
      </c>
      <c r="AF52" s="172"/>
      <c r="AG52" s="172">
        <f t="shared" si="20"/>
        <v>12</v>
      </c>
      <c r="AH52" s="173"/>
      <c r="AI52" s="19"/>
      <c r="AJ52">
        <f t="shared" si="6"/>
        <v>9</v>
      </c>
    </row>
    <row r="53" spans="2:36" x14ac:dyDescent="0.3">
      <c r="B53" s="10" t="str">
        <f t="shared" si="3"/>
        <v>Carly</v>
      </c>
      <c r="C53" s="174">
        <f t="shared" ref="C53:AG53" si="21">IF(C20=C$36,D20,"-")</f>
        <v>16</v>
      </c>
      <c r="D53" s="174"/>
      <c r="E53" s="174" t="str">
        <f t="shared" si="21"/>
        <v>-</v>
      </c>
      <c r="F53" s="174"/>
      <c r="G53" s="174">
        <f t="shared" si="21"/>
        <v>14</v>
      </c>
      <c r="H53" s="174"/>
      <c r="I53" s="174">
        <f t="shared" si="21"/>
        <v>4</v>
      </c>
      <c r="J53" s="174"/>
      <c r="K53" s="174" t="str">
        <f t="shared" si="21"/>
        <v>-</v>
      </c>
      <c r="L53" s="174"/>
      <c r="M53" s="174">
        <f t="shared" si="21"/>
        <v>2</v>
      </c>
      <c r="N53" s="174"/>
      <c r="O53" s="174">
        <f t="shared" si="21"/>
        <v>1</v>
      </c>
      <c r="P53" s="174"/>
      <c r="Q53" s="174">
        <f t="shared" si="21"/>
        <v>11</v>
      </c>
      <c r="R53" s="174"/>
      <c r="S53" s="174">
        <f t="shared" si="21"/>
        <v>10</v>
      </c>
      <c r="T53" s="174"/>
      <c r="U53" s="174" t="str">
        <f t="shared" si="21"/>
        <v>-</v>
      </c>
      <c r="V53" s="174"/>
      <c r="W53" s="174" t="str">
        <f t="shared" si="21"/>
        <v>-</v>
      </c>
      <c r="X53" s="174"/>
      <c r="Y53" s="174" t="str">
        <f t="shared" si="21"/>
        <v>-</v>
      </c>
      <c r="Z53" s="174"/>
      <c r="AA53" s="174">
        <f t="shared" si="21"/>
        <v>8</v>
      </c>
      <c r="AB53" s="174"/>
      <c r="AC53" s="174" t="str">
        <f t="shared" si="21"/>
        <v>-</v>
      </c>
      <c r="AD53" s="174"/>
      <c r="AE53" s="174">
        <f t="shared" si="21"/>
        <v>9</v>
      </c>
      <c r="AF53" s="174"/>
      <c r="AG53" s="174">
        <f t="shared" si="21"/>
        <v>7</v>
      </c>
      <c r="AH53" s="175"/>
      <c r="AI53" s="19"/>
      <c r="AJ53">
        <f t="shared" si="6"/>
        <v>10</v>
      </c>
    </row>
    <row r="54" spans="2:36" s="9" customFormat="1" x14ac:dyDescent="0.3">
      <c r="B54" s="88" t="str">
        <f t="shared" si="3"/>
        <v>Bobbo</v>
      </c>
      <c r="C54" s="172">
        <f t="shared" ref="C54:AG54" si="22">IF(C21=C$36,D21,"-")</f>
        <v>16</v>
      </c>
      <c r="D54" s="172"/>
      <c r="E54" s="172" t="str">
        <f t="shared" si="22"/>
        <v>-</v>
      </c>
      <c r="F54" s="172"/>
      <c r="G54" s="172">
        <f t="shared" si="22"/>
        <v>10</v>
      </c>
      <c r="H54" s="172"/>
      <c r="I54" s="172" t="str">
        <f t="shared" si="22"/>
        <v>-</v>
      </c>
      <c r="J54" s="172"/>
      <c r="K54" s="172" t="str">
        <f t="shared" si="22"/>
        <v>-</v>
      </c>
      <c r="L54" s="172"/>
      <c r="M54" s="172" t="str">
        <f t="shared" si="22"/>
        <v>-</v>
      </c>
      <c r="N54" s="172"/>
      <c r="O54" s="172">
        <f t="shared" si="22"/>
        <v>6</v>
      </c>
      <c r="P54" s="172"/>
      <c r="Q54" s="172">
        <f t="shared" si="22"/>
        <v>14</v>
      </c>
      <c r="R54" s="172"/>
      <c r="S54" s="172">
        <f t="shared" si="22"/>
        <v>12</v>
      </c>
      <c r="T54" s="172"/>
      <c r="U54" s="172">
        <f t="shared" si="22"/>
        <v>11</v>
      </c>
      <c r="V54" s="172"/>
      <c r="W54" s="172" t="str">
        <f t="shared" si="22"/>
        <v>-</v>
      </c>
      <c r="X54" s="172"/>
      <c r="Y54" s="172" t="str">
        <f t="shared" si="22"/>
        <v>-</v>
      </c>
      <c r="Z54" s="172"/>
      <c r="AA54" s="172" t="str">
        <f t="shared" si="22"/>
        <v>-</v>
      </c>
      <c r="AB54" s="172"/>
      <c r="AC54" s="172" t="str">
        <f t="shared" si="22"/>
        <v>-</v>
      </c>
      <c r="AD54" s="172"/>
      <c r="AE54" s="172">
        <f t="shared" si="22"/>
        <v>9</v>
      </c>
      <c r="AF54" s="172"/>
      <c r="AG54" s="172">
        <f t="shared" si="22"/>
        <v>13</v>
      </c>
      <c r="AH54" s="173"/>
      <c r="AI54" s="19"/>
      <c r="AJ54">
        <f t="shared" si="6"/>
        <v>8</v>
      </c>
    </row>
    <row r="55" spans="2:36" x14ac:dyDescent="0.3">
      <c r="B55" s="83" t="str">
        <f t="shared" si="3"/>
        <v>Trent</v>
      </c>
      <c r="C55" s="174">
        <f t="shared" ref="C55:AG55" si="23">IF(C22=C$36,D22,"-")</f>
        <v>16</v>
      </c>
      <c r="D55" s="174"/>
      <c r="E55" s="174" t="str">
        <f t="shared" si="23"/>
        <v>-</v>
      </c>
      <c r="F55" s="174"/>
      <c r="G55" s="174">
        <f t="shared" si="23"/>
        <v>7</v>
      </c>
      <c r="H55" s="174"/>
      <c r="I55" s="174" t="str">
        <f t="shared" si="23"/>
        <v>-</v>
      </c>
      <c r="J55" s="174"/>
      <c r="K55" s="174" t="str">
        <f t="shared" si="23"/>
        <v>-</v>
      </c>
      <c r="L55" s="174"/>
      <c r="M55" s="174">
        <f t="shared" si="23"/>
        <v>2</v>
      </c>
      <c r="N55" s="174"/>
      <c r="O55" s="174" t="str">
        <f t="shared" si="23"/>
        <v>-</v>
      </c>
      <c r="P55" s="174"/>
      <c r="Q55" s="174">
        <f t="shared" si="23"/>
        <v>15</v>
      </c>
      <c r="R55" s="174"/>
      <c r="S55" s="174">
        <f t="shared" si="23"/>
        <v>11</v>
      </c>
      <c r="T55" s="174"/>
      <c r="U55" s="174">
        <f t="shared" si="23"/>
        <v>3</v>
      </c>
      <c r="V55" s="174"/>
      <c r="W55" s="174" t="str">
        <f t="shared" si="23"/>
        <v>-</v>
      </c>
      <c r="X55" s="174"/>
      <c r="Y55" s="174" t="str">
        <f t="shared" si="23"/>
        <v>-</v>
      </c>
      <c r="Z55" s="174"/>
      <c r="AA55" s="174">
        <f t="shared" si="23"/>
        <v>9</v>
      </c>
      <c r="AB55" s="174"/>
      <c r="AC55" s="174" t="str">
        <f t="shared" si="23"/>
        <v>-</v>
      </c>
      <c r="AD55" s="174"/>
      <c r="AE55" s="174" t="str">
        <f t="shared" si="23"/>
        <v>-</v>
      </c>
      <c r="AF55" s="174"/>
      <c r="AG55" s="174">
        <f t="shared" si="23"/>
        <v>8</v>
      </c>
      <c r="AH55" s="175"/>
      <c r="AI55" s="19"/>
      <c r="AJ55">
        <f t="shared" si="6"/>
        <v>8</v>
      </c>
    </row>
    <row r="56" spans="2:36" s="9" customFormat="1" x14ac:dyDescent="0.3">
      <c r="B56" s="88" t="str">
        <f t="shared" si="3"/>
        <v>Dean</v>
      </c>
      <c r="C56" s="172">
        <f t="shared" ref="C56:AG56" si="24">IF(C23=C$36,D23,"-")</f>
        <v>14</v>
      </c>
      <c r="D56" s="172"/>
      <c r="E56" s="172" t="str">
        <f t="shared" si="24"/>
        <v>-</v>
      </c>
      <c r="F56" s="172"/>
      <c r="G56" s="172">
        <f t="shared" si="24"/>
        <v>13</v>
      </c>
      <c r="H56" s="172"/>
      <c r="I56" s="172">
        <f t="shared" si="24"/>
        <v>2</v>
      </c>
      <c r="J56" s="172"/>
      <c r="K56" s="172" t="str">
        <f t="shared" si="24"/>
        <v>-</v>
      </c>
      <c r="L56" s="172"/>
      <c r="M56" s="172">
        <f t="shared" si="24"/>
        <v>3</v>
      </c>
      <c r="N56" s="172"/>
      <c r="O56" s="172">
        <f t="shared" si="24"/>
        <v>11</v>
      </c>
      <c r="P56" s="172"/>
      <c r="Q56" s="172">
        <f t="shared" si="24"/>
        <v>16</v>
      </c>
      <c r="R56" s="172"/>
      <c r="S56" s="172">
        <f t="shared" si="24"/>
        <v>12</v>
      </c>
      <c r="T56" s="172"/>
      <c r="U56" s="172">
        <f t="shared" si="24"/>
        <v>5</v>
      </c>
      <c r="V56" s="172"/>
      <c r="W56" s="172" t="str">
        <f t="shared" si="24"/>
        <v>-</v>
      </c>
      <c r="X56" s="172"/>
      <c r="Y56" s="172" t="str">
        <f t="shared" si="24"/>
        <v>-</v>
      </c>
      <c r="Z56" s="172"/>
      <c r="AA56" s="172">
        <f t="shared" si="24"/>
        <v>7</v>
      </c>
      <c r="AB56" s="172"/>
      <c r="AC56" s="172" t="str">
        <f t="shared" si="24"/>
        <v>-</v>
      </c>
      <c r="AD56" s="172"/>
      <c r="AE56" s="172">
        <f t="shared" si="24"/>
        <v>4</v>
      </c>
      <c r="AF56" s="172"/>
      <c r="AG56" s="172" t="str">
        <f t="shared" si="24"/>
        <v>-</v>
      </c>
      <c r="AH56" s="173"/>
      <c r="AI56" s="19"/>
      <c r="AJ56">
        <f t="shared" si="6"/>
        <v>10</v>
      </c>
    </row>
    <row r="57" spans="2:36" x14ac:dyDescent="0.3">
      <c r="B57" s="83" t="str">
        <f t="shared" si="3"/>
        <v>Randi</v>
      </c>
      <c r="C57" s="174">
        <f t="shared" ref="C57:AG57" si="25">IF(C24=C$36,D24,"-")</f>
        <v>16</v>
      </c>
      <c r="D57" s="174"/>
      <c r="E57" s="174" t="str">
        <f t="shared" si="25"/>
        <v>-</v>
      </c>
      <c r="F57" s="174"/>
      <c r="G57" s="174">
        <f t="shared" si="25"/>
        <v>12</v>
      </c>
      <c r="H57" s="174"/>
      <c r="I57" s="174">
        <f t="shared" si="25"/>
        <v>3</v>
      </c>
      <c r="J57" s="174"/>
      <c r="K57" s="174" t="str">
        <f t="shared" si="25"/>
        <v>-</v>
      </c>
      <c r="L57" s="174"/>
      <c r="M57" s="174" t="str">
        <f t="shared" si="25"/>
        <v>-</v>
      </c>
      <c r="N57" s="174"/>
      <c r="O57" s="174">
        <f t="shared" si="25"/>
        <v>4</v>
      </c>
      <c r="P57" s="174"/>
      <c r="Q57" s="174">
        <f t="shared" si="25"/>
        <v>11</v>
      </c>
      <c r="R57" s="174"/>
      <c r="S57" s="174">
        <f t="shared" si="25"/>
        <v>14</v>
      </c>
      <c r="T57" s="174"/>
      <c r="U57" s="174" t="str">
        <f t="shared" si="25"/>
        <v>-</v>
      </c>
      <c r="V57" s="174"/>
      <c r="W57" s="174">
        <f t="shared" si="25"/>
        <v>6</v>
      </c>
      <c r="X57" s="174"/>
      <c r="Y57" s="174" t="str">
        <f t="shared" si="25"/>
        <v>-</v>
      </c>
      <c r="Z57" s="174"/>
      <c r="AA57" s="174">
        <f t="shared" si="25"/>
        <v>8</v>
      </c>
      <c r="AB57" s="174"/>
      <c r="AC57" s="174" t="str">
        <f t="shared" si="25"/>
        <v>-</v>
      </c>
      <c r="AD57" s="174"/>
      <c r="AE57" s="174">
        <f t="shared" si="25"/>
        <v>10</v>
      </c>
      <c r="AF57" s="174"/>
      <c r="AG57" s="174" t="str">
        <f t="shared" si="25"/>
        <v>-</v>
      </c>
      <c r="AH57" s="175"/>
      <c r="AI57" s="19"/>
      <c r="AJ57">
        <f t="shared" si="6"/>
        <v>9</v>
      </c>
    </row>
    <row r="58" spans="2:36" x14ac:dyDescent="0.3">
      <c r="B58" s="88" t="str">
        <f t="shared" si="3"/>
        <v>Brett J.</v>
      </c>
      <c r="C58" s="172">
        <f t="shared" ref="C58:AG58" si="26">IF(C25=C$36,D25,"-")</f>
        <v>15</v>
      </c>
      <c r="D58" s="172"/>
      <c r="E58" s="172" t="str">
        <f t="shared" si="26"/>
        <v>-</v>
      </c>
      <c r="F58" s="172"/>
      <c r="G58" s="172">
        <f t="shared" si="26"/>
        <v>12</v>
      </c>
      <c r="H58" s="172"/>
      <c r="I58" s="172">
        <f t="shared" si="26"/>
        <v>8</v>
      </c>
      <c r="J58" s="172"/>
      <c r="K58" s="172" t="str">
        <f>IF(K25=K$36,L25,"-")</f>
        <v>-</v>
      </c>
      <c r="L58" s="172"/>
      <c r="M58" s="172">
        <f t="shared" si="26"/>
        <v>1</v>
      </c>
      <c r="N58" s="172"/>
      <c r="O58" s="172">
        <f t="shared" si="26"/>
        <v>10</v>
      </c>
      <c r="P58" s="172"/>
      <c r="Q58" s="172">
        <f t="shared" si="26"/>
        <v>14</v>
      </c>
      <c r="R58" s="172"/>
      <c r="S58" s="172">
        <f t="shared" si="26"/>
        <v>16</v>
      </c>
      <c r="T58" s="172"/>
      <c r="U58" s="172">
        <f t="shared" si="26"/>
        <v>4</v>
      </c>
      <c r="V58" s="172"/>
      <c r="W58" s="172">
        <f t="shared" si="26"/>
        <v>9</v>
      </c>
      <c r="X58" s="172"/>
      <c r="Y58" s="172">
        <f t="shared" si="26"/>
        <v>2</v>
      </c>
      <c r="Z58" s="172"/>
      <c r="AA58" s="172">
        <f t="shared" si="26"/>
        <v>7</v>
      </c>
      <c r="AB58" s="172"/>
      <c r="AC58" s="172" t="str">
        <f t="shared" si="26"/>
        <v>-</v>
      </c>
      <c r="AD58" s="172"/>
      <c r="AE58" s="172">
        <f t="shared" si="26"/>
        <v>11</v>
      </c>
      <c r="AF58" s="172"/>
      <c r="AG58" s="172" t="str">
        <f t="shared" si="26"/>
        <v>-</v>
      </c>
      <c r="AH58" s="173"/>
      <c r="AI58" s="19"/>
      <c r="AJ58">
        <f t="shared" si="6"/>
        <v>12</v>
      </c>
    </row>
    <row r="59" spans="2:36" x14ac:dyDescent="0.3">
      <c r="B59" s="83" t="str">
        <f t="shared" si="3"/>
        <v>Derek</v>
      </c>
      <c r="C59" s="174">
        <f t="shared" ref="C59:AG59" si="27">IF(C26=C$36,D26,"-")</f>
        <v>16</v>
      </c>
      <c r="D59" s="174"/>
      <c r="E59" s="174" t="str">
        <f t="shared" si="27"/>
        <v>-</v>
      </c>
      <c r="F59" s="174"/>
      <c r="G59" s="174">
        <f t="shared" si="27"/>
        <v>10</v>
      </c>
      <c r="H59" s="174"/>
      <c r="I59" s="174" t="str">
        <f t="shared" si="27"/>
        <v>-</v>
      </c>
      <c r="J59" s="174"/>
      <c r="K59" s="174" t="str">
        <f t="shared" si="27"/>
        <v>-</v>
      </c>
      <c r="L59" s="174"/>
      <c r="M59" s="174">
        <f t="shared" si="27"/>
        <v>5</v>
      </c>
      <c r="N59" s="174"/>
      <c r="O59" s="174">
        <f t="shared" si="27"/>
        <v>6</v>
      </c>
      <c r="P59" s="174"/>
      <c r="Q59" s="174">
        <f t="shared" si="27"/>
        <v>14</v>
      </c>
      <c r="R59" s="174"/>
      <c r="S59" s="174">
        <f t="shared" si="27"/>
        <v>7</v>
      </c>
      <c r="T59" s="174"/>
      <c r="U59" s="174" t="str">
        <f t="shared" si="27"/>
        <v>-</v>
      </c>
      <c r="V59" s="174"/>
      <c r="W59" s="174" t="str">
        <f t="shared" si="27"/>
        <v>-</v>
      </c>
      <c r="X59" s="174"/>
      <c r="Y59" s="174" t="str">
        <f t="shared" si="27"/>
        <v>-</v>
      </c>
      <c r="Z59" s="174"/>
      <c r="AA59" s="174">
        <f t="shared" si="27"/>
        <v>12</v>
      </c>
      <c r="AB59" s="174"/>
      <c r="AC59" s="174" t="str">
        <f t="shared" si="27"/>
        <v>-</v>
      </c>
      <c r="AD59" s="174"/>
      <c r="AE59" s="174">
        <f t="shared" si="27"/>
        <v>9</v>
      </c>
      <c r="AF59" s="174"/>
      <c r="AG59" s="174">
        <f t="shared" si="27"/>
        <v>4</v>
      </c>
      <c r="AH59" s="175"/>
      <c r="AI59" s="19"/>
      <c r="AJ59">
        <f t="shared" si="6"/>
        <v>9</v>
      </c>
    </row>
    <row r="60" spans="2:36" x14ac:dyDescent="0.3">
      <c r="B60" s="88" t="str">
        <f t="shared" si="3"/>
        <v>Colby</v>
      </c>
      <c r="C60" s="172">
        <f t="shared" ref="C60:AG60" si="28">IF(C27=C$36,D27,"-")</f>
        <v>16</v>
      </c>
      <c r="D60" s="172"/>
      <c r="E60" s="172" t="str">
        <f t="shared" si="28"/>
        <v>-</v>
      </c>
      <c r="F60" s="172"/>
      <c r="G60" s="172">
        <f t="shared" si="28"/>
        <v>9</v>
      </c>
      <c r="H60" s="172"/>
      <c r="I60" s="172" t="str">
        <f t="shared" si="28"/>
        <v>-</v>
      </c>
      <c r="J60" s="172"/>
      <c r="K60" s="172" t="str">
        <f t="shared" si="28"/>
        <v>-</v>
      </c>
      <c r="L60" s="172"/>
      <c r="M60" s="172" t="str">
        <f t="shared" si="28"/>
        <v>-</v>
      </c>
      <c r="N60" s="172"/>
      <c r="O60" s="172" t="str">
        <f t="shared" si="28"/>
        <v>-</v>
      </c>
      <c r="P60" s="172"/>
      <c r="Q60" s="172">
        <f t="shared" si="28"/>
        <v>11</v>
      </c>
      <c r="R60" s="172"/>
      <c r="S60" s="172" t="str">
        <f t="shared" si="28"/>
        <v>-</v>
      </c>
      <c r="T60" s="172"/>
      <c r="U60" s="172">
        <f t="shared" si="28"/>
        <v>8</v>
      </c>
      <c r="V60" s="172"/>
      <c r="W60" s="172" t="str">
        <f t="shared" si="28"/>
        <v>-</v>
      </c>
      <c r="X60" s="172"/>
      <c r="Y60" s="172">
        <f t="shared" si="28"/>
        <v>15</v>
      </c>
      <c r="Z60" s="172"/>
      <c r="AA60" s="172" t="str">
        <f t="shared" si="28"/>
        <v>-</v>
      </c>
      <c r="AB60" s="172"/>
      <c r="AC60" s="172" t="str">
        <f t="shared" si="28"/>
        <v>-</v>
      </c>
      <c r="AD60" s="172"/>
      <c r="AE60" s="172" t="str">
        <f t="shared" si="28"/>
        <v>-</v>
      </c>
      <c r="AF60" s="172"/>
      <c r="AG60" s="172">
        <f t="shared" si="28"/>
        <v>10</v>
      </c>
      <c r="AH60" s="173"/>
      <c r="AI60" s="19"/>
      <c r="AJ60">
        <f t="shared" si="6"/>
        <v>6</v>
      </c>
    </row>
    <row r="61" spans="2:36" x14ac:dyDescent="0.3">
      <c r="B61" s="83" t="str">
        <f t="shared" si="3"/>
        <v>Bret F.</v>
      </c>
      <c r="C61" s="174">
        <f t="shared" ref="C61:AG61" si="29">IF(C28=C$36,D28,"-")</f>
        <v>16</v>
      </c>
      <c r="D61" s="174"/>
      <c r="E61" s="174" t="str">
        <f t="shared" si="29"/>
        <v>-</v>
      </c>
      <c r="F61" s="174"/>
      <c r="G61" s="174">
        <f t="shared" si="29"/>
        <v>15</v>
      </c>
      <c r="H61" s="174"/>
      <c r="I61" s="174">
        <f t="shared" si="29"/>
        <v>11</v>
      </c>
      <c r="J61" s="174"/>
      <c r="K61" s="174" t="str">
        <f t="shared" si="29"/>
        <v>-</v>
      </c>
      <c r="L61" s="174"/>
      <c r="M61" s="174" t="str">
        <f t="shared" si="29"/>
        <v>-</v>
      </c>
      <c r="N61" s="174"/>
      <c r="O61" s="174" t="str">
        <f t="shared" si="29"/>
        <v>-</v>
      </c>
      <c r="P61" s="174"/>
      <c r="Q61" s="174">
        <f t="shared" si="29"/>
        <v>12</v>
      </c>
      <c r="R61" s="174"/>
      <c r="S61" s="174">
        <f t="shared" si="29"/>
        <v>9</v>
      </c>
      <c r="T61" s="174"/>
      <c r="U61" s="174">
        <f t="shared" si="29"/>
        <v>6</v>
      </c>
      <c r="V61" s="174"/>
      <c r="W61" s="174" t="str">
        <f t="shared" si="29"/>
        <v>-</v>
      </c>
      <c r="X61" s="174"/>
      <c r="Y61" s="174" t="str">
        <f t="shared" si="29"/>
        <v>-</v>
      </c>
      <c r="Z61" s="174"/>
      <c r="AA61" s="174" t="str">
        <f t="shared" si="29"/>
        <v>-</v>
      </c>
      <c r="AB61" s="174"/>
      <c r="AC61" s="174">
        <f t="shared" si="29"/>
        <v>5</v>
      </c>
      <c r="AD61" s="174"/>
      <c r="AE61" s="174">
        <f t="shared" si="29"/>
        <v>10</v>
      </c>
      <c r="AF61" s="174"/>
      <c r="AG61" s="174">
        <f t="shared" si="29"/>
        <v>7</v>
      </c>
      <c r="AH61" s="175"/>
      <c r="AI61" s="19"/>
      <c r="AJ61">
        <f t="shared" si="6"/>
        <v>9</v>
      </c>
    </row>
    <row r="62" spans="2:36" s="9" customFormat="1" ht="15.65" thickBot="1" x14ac:dyDescent="0.35">
      <c r="B62" s="136" t="str">
        <f t="shared" si="3"/>
        <v>Chad</v>
      </c>
      <c r="C62" s="189">
        <f t="shared" ref="C62:AG62" si="30">IF(C29=C$36,D29,"-")</f>
        <v>16</v>
      </c>
      <c r="D62" s="189"/>
      <c r="E62" s="189" t="str">
        <f t="shared" si="30"/>
        <v>-</v>
      </c>
      <c r="F62" s="189"/>
      <c r="G62" s="189">
        <f t="shared" si="30"/>
        <v>10</v>
      </c>
      <c r="H62" s="189"/>
      <c r="I62" s="189" t="str">
        <f t="shared" si="30"/>
        <v>-</v>
      </c>
      <c r="J62" s="189"/>
      <c r="K62" s="189" t="str">
        <f t="shared" si="30"/>
        <v>-</v>
      </c>
      <c r="L62" s="189"/>
      <c r="M62" s="189" t="str">
        <f t="shared" si="30"/>
        <v>-</v>
      </c>
      <c r="N62" s="189"/>
      <c r="O62" s="189" t="str">
        <f t="shared" si="30"/>
        <v>-</v>
      </c>
      <c r="P62" s="189"/>
      <c r="Q62" s="189">
        <f t="shared" si="30"/>
        <v>11</v>
      </c>
      <c r="R62" s="189"/>
      <c r="S62" s="189">
        <f t="shared" si="30"/>
        <v>12</v>
      </c>
      <c r="T62" s="189"/>
      <c r="U62" s="189">
        <f t="shared" si="30"/>
        <v>8</v>
      </c>
      <c r="V62" s="189"/>
      <c r="W62" s="189" t="str">
        <f t="shared" si="30"/>
        <v>-</v>
      </c>
      <c r="X62" s="189"/>
      <c r="Y62" s="189">
        <f t="shared" si="30"/>
        <v>4</v>
      </c>
      <c r="Z62" s="189"/>
      <c r="AA62" s="189">
        <f t="shared" si="30"/>
        <v>5</v>
      </c>
      <c r="AB62" s="189"/>
      <c r="AC62" s="189" t="str">
        <f t="shared" si="30"/>
        <v>-</v>
      </c>
      <c r="AD62" s="189"/>
      <c r="AE62" s="189">
        <f t="shared" si="30"/>
        <v>13</v>
      </c>
      <c r="AF62" s="189"/>
      <c r="AG62" s="189">
        <f t="shared" si="30"/>
        <v>7</v>
      </c>
      <c r="AH62" s="190"/>
      <c r="AI62" s="19"/>
      <c r="AJ62">
        <f t="shared" si="6"/>
        <v>9</v>
      </c>
    </row>
    <row r="63" spans="2:36" x14ac:dyDescent="0.3">
      <c r="L63" s="9"/>
    </row>
    <row r="65" spans="5:5" x14ac:dyDescent="0.3">
      <c r="E65" t="s">
        <v>17</v>
      </c>
    </row>
  </sheetData>
  <mergeCells count="466">
    <mergeCell ref="W56:X56"/>
    <mergeCell ref="Y56:Z56"/>
    <mergeCell ref="AA56:AB56"/>
    <mergeCell ref="AC56:AD56"/>
    <mergeCell ref="AE56:AF56"/>
    <mergeCell ref="AG56:AH56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4:V54"/>
    <mergeCell ref="G54:H54"/>
    <mergeCell ref="I54:J54"/>
    <mergeCell ref="K54:L54"/>
    <mergeCell ref="M54:N54"/>
    <mergeCell ref="O54:P54"/>
    <mergeCell ref="Q54:R54"/>
    <mergeCell ref="S54:T54"/>
    <mergeCell ref="U56:V56"/>
    <mergeCell ref="W54:X54"/>
    <mergeCell ref="Y54:Z54"/>
    <mergeCell ref="AA54:AB54"/>
    <mergeCell ref="AC54:AD54"/>
    <mergeCell ref="AE54:AF54"/>
    <mergeCell ref="AG54:AH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C54:D54"/>
    <mergeCell ref="E54:F54"/>
    <mergeCell ref="W53:X53"/>
    <mergeCell ref="Y53:Z53"/>
    <mergeCell ref="AA53:AB53"/>
    <mergeCell ref="AC53:AD53"/>
    <mergeCell ref="AE53:AF53"/>
    <mergeCell ref="AG53:AH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E52:F52"/>
    <mergeCell ref="G52:H52"/>
    <mergeCell ref="I52:J52"/>
    <mergeCell ref="K52:L52"/>
    <mergeCell ref="M52:N52"/>
    <mergeCell ref="O52:P52"/>
    <mergeCell ref="Q52:R52"/>
    <mergeCell ref="S52:T52"/>
    <mergeCell ref="U53:V53"/>
    <mergeCell ref="U51:V51"/>
    <mergeCell ref="U52:V52"/>
    <mergeCell ref="W51:X51"/>
    <mergeCell ref="Y51:Z51"/>
    <mergeCell ref="AA51:AB51"/>
    <mergeCell ref="AC51:AD51"/>
    <mergeCell ref="AE51:AF51"/>
    <mergeCell ref="AG51:AH51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W52:X52"/>
    <mergeCell ref="Y52:Z52"/>
    <mergeCell ref="AA52:AB52"/>
    <mergeCell ref="AC52:AD52"/>
    <mergeCell ref="AE52:AF52"/>
    <mergeCell ref="AG52:AH52"/>
    <mergeCell ref="C52:D52"/>
    <mergeCell ref="B2:AJ2"/>
    <mergeCell ref="S50:T50"/>
    <mergeCell ref="S49:T49"/>
    <mergeCell ref="AG50:AH50"/>
    <mergeCell ref="U50:V50"/>
    <mergeCell ref="W50:X50"/>
    <mergeCell ref="Y50:Z50"/>
    <mergeCell ref="AA50:AB50"/>
    <mergeCell ref="AC50:AD50"/>
    <mergeCell ref="AE50:AF50"/>
    <mergeCell ref="AE49:AF49"/>
    <mergeCell ref="AG49:AH49"/>
    <mergeCell ref="U49:V49"/>
    <mergeCell ref="W49:X49"/>
    <mergeCell ref="Y49:Z49"/>
    <mergeCell ref="AA49:AB49"/>
    <mergeCell ref="AC49:AD49"/>
    <mergeCell ref="M48:N48"/>
    <mergeCell ref="O48:P48"/>
    <mergeCell ref="E50:F50"/>
    <mergeCell ref="G50:H50"/>
    <mergeCell ref="I50:J50"/>
    <mergeCell ref="K50:L50"/>
    <mergeCell ref="M50:N50"/>
    <mergeCell ref="O50:P50"/>
    <mergeCell ref="Q50:R50"/>
    <mergeCell ref="I46:J46"/>
    <mergeCell ref="K46:L46"/>
    <mergeCell ref="M46:N46"/>
    <mergeCell ref="O46:P46"/>
    <mergeCell ref="AC48:AD48"/>
    <mergeCell ref="AE48:AF48"/>
    <mergeCell ref="AG48:AH48"/>
    <mergeCell ref="U48:V48"/>
    <mergeCell ref="W48:X48"/>
    <mergeCell ref="Y48:Z48"/>
    <mergeCell ref="AA48:AB48"/>
    <mergeCell ref="W47:X47"/>
    <mergeCell ref="Y47:Z47"/>
    <mergeCell ref="AA47:AB47"/>
    <mergeCell ref="AC47:AD47"/>
    <mergeCell ref="AE47:AF47"/>
    <mergeCell ref="AG47:AH47"/>
    <mergeCell ref="AG46:AH46"/>
    <mergeCell ref="U46:V46"/>
    <mergeCell ref="W46:X46"/>
    <mergeCell ref="Y46:Z46"/>
    <mergeCell ref="AA46:AB46"/>
    <mergeCell ref="E49:F49"/>
    <mergeCell ref="G49:H49"/>
    <mergeCell ref="I49:J49"/>
    <mergeCell ref="K49:L49"/>
    <mergeCell ref="M49:N49"/>
    <mergeCell ref="O49:P49"/>
    <mergeCell ref="Q49:R49"/>
    <mergeCell ref="Q48:R48"/>
    <mergeCell ref="S48:T48"/>
    <mergeCell ref="E48:F48"/>
    <mergeCell ref="G48:H48"/>
    <mergeCell ref="I48:J48"/>
    <mergeCell ref="K48:L48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AA44:AB44"/>
    <mergeCell ref="E44:F44"/>
    <mergeCell ref="G44:H44"/>
    <mergeCell ref="I44:J44"/>
    <mergeCell ref="K44:L44"/>
    <mergeCell ref="M44:N44"/>
    <mergeCell ref="AC46:AD46"/>
    <mergeCell ref="AE46:AF46"/>
    <mergeCell ref="E46:F46"/>
    <mergeCell ref="G46:H46"/>
    <mergeCell ref="Q46:R46"/>
    <mergeCell ref="S46:T46"/>
    <mergeCell ref="S45:T45"/>
    <mergeCell ref="AC44:AD44"/>
    <mergeCell ref="AE44:AF44"/>
    <mergeCell ref="E45:F45"/>
    <mergeCell ref="G45:H45"/>
    <mergeCell ref="I45:J45"/>
    <mergeCell ref="K45:L45"/>
    <mergeCell ref="M45:N45"/>
    <mergeCell ref="O45:P45"/>
    <mergeCell ref="Q45:R45"/>
    <mergeCell ref="Q44:R44"/>
    <mergeCell ref="S44:T44"/>
    <mergeCell ref="U42:V42"/>
    <mergeCell ref="W42:X42"/>
    <mergeCell ref="Y42:Z42"/>
    <mergeCell ref="AA42:AB42"/>
    <mergeCell ref="AC42:AD42"/>
    <mergeCell ref="AE42:AF42"/>
    <mergeCell ref="O44:P44"/>
    <mergeCell ref="AE45:AF45"/>
    <mergeCell ref="AG45:AH45"/>
    <mergeCell ref="W43:X43"/>
    <mergeCell ref="Y43:Z43"/>
    <mergeCell ref="AA43:AB43"/>
    <mergeCell ref="AC43:AD43"/>
    <mergeCell ref="AE43:AF43"/>
    <mergeCell ref="AG43:AH43"/>
    <mergeCell ref="U45:V45"/>
    <mergeCell ref="W45:X45"/>
    <mergeCell ref="Y45:Z45"/>
    <mergeCell ref="AA45:AB45"/>
    <mergeCell ref="AC45:AD45"/>
    <mergeCell ref="AG44:AH44"/>
    <mergeCell ref="U44:V44"/>
    <mergeCell ref="W44:X44"/>
    <mergeCell ref="Y44:Z44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1:AF41"/>
    <mergeCell ref="AG41:AH41"/>
    <mergeCell ref="E42:F42"/>
    <mergeCell ref="G42:H42"/>
    <mergeCell ref="I42:J42"/>
    <mergeCell ref="K42:L42"/>
    <mergeCell ref="M42:N42"/>
    <mergeCell ref="O42:P42"/>
    <mergeCell ref="Q42:R42"/>
    <mergeCell ref="S42:T42"/>
    <mergeCell ref="S41:T41"/>
    <mergeCell ref="U41:V41"/>
    <mergeCell ref="W41:X41"/>
    <mergeCell ref="Y41:Z41"/>
    <mergeCell ref="AA41:AB41"/>
    <mergeCell ref="AC41:AD41"/>
    <mergeCell ref="E41:F41"/>
    <mergeCell ref="G41:H41"/>
    <mergeCell ref="I41:J41"/>
    <mergeCell ref="K41:L41"/>
    <mergeCell ref="M41:N41"/>
    <mergeCell ref="O41:P41"/>
    <mergeCell ref="Q41:R41"/>
    <mergeCell ref="AG42:AH42"/>
    <mergeCell ref="AA39:AB39"/>
    <mergeCell ref="AC39:AD39"/>
    <mergeCell ref="AE39:AF39"/>
    <mergeCell ref="AG39:AH39"/>
    <mergeCell ref="E40:F40"/>
    <mergeCell ref="G40:H40"/>
    <mergeCell ref="I40:J40"/>
    <mergeCell ref="K40:L40"/>
    <mergeCell ref="M40:N40"/>
    <mergeCell ref="O40:P40"/>
    <mergeCell ref="O39:P39"/>
    <mergeCell ref="Q39:R39"/>
    <mergeCell ref="S39:T39"/>
    <mergeCell ref="U39:V39"/>
    <mergeCell ref="W39:X39"/>
    <mergeCell ref="Y39:Z39"/>
    <mergeCell ref="AC40:AD40"/>
    <mergeCell ref="AE40:AF40"/>
    <mergeCell ref="AG40:AH40"/>
    <mergeCell ref="U40:V40"/>
    <mergeCell ref="AA40:AB40"/>
    <mergeCell ref="W40:X40"/>
    <mergeCell ref="Y40:Z40"/>
    <mergeCell ref="E39:F39"/>
    <mergeCell ref="G39:H39"/>
    <mergeCell ref="I39:J39"/>
    <mergeCell ref="K39:L39"/>
    <mergeCell ref="M39:N39"/>
    <mergeCell ref="M38:N38"/>
    <mergeCell ref="O38:P38"/>
    <mergeCell ref="Q38:R38"/>
    <mergeCell ref="S38:T38"/>
    <mergeCell ref="Q40:R40"/>
    <mergeCell ref="S40:T40"/>
    <mergeCell ref="U38:V38"/>
    <mergeCell ref="W38:X38"/>
    <mergeCell ref="AG37:AH37"/>
    <mergeCell ref="C50:D50"/>
    <mergeCell ref="E37:F37"/>
    <mergeCell ref="G37:H37"/>
    <mergeCell ref="I37:J37"/>
    <mergeCell ref="K37:L37"/>
    <mergeCell ref="M37:N37"/>
    <mergeCell ref="E38:F38"/>
    <mergeCell ref="G38:H38"/>
    <mergeCell ref="I38:J38"/>
    <mergeCell ref="K38:L38"/>
    <mergeCell ref="C44:D44"/>
    <mergeCell ref="C45:D45"/>
    <mergeCell ref="C46:D46"/>
    <mergeCell ref="C47:D47"/>
    <mergeCell ref="C48:D48"/>
    <mergeCell ref="C49:D49"/>
    <mergeCell ref="C38:D38"/>
    <mergeCell ref="C39:D39"/>
    <mergeCell ref="Y38:Z38"/>
    <mergeCell ref="AA38:AB38"/>
    <mergeCell ref="AC38:AD38"/>
    <mergeCell ref="AE38:AF38"/>
    <mergeCell ref="AG38:AH38"/>
    <mergeCell ref="C40:D40"/>
    <mergeCell ref="C41:D41"/>
    <mergeCell ref="C42:D42"/>
    <mergeCell ref="C43:D43"/>
    <mergeCell ref="AA36:AB36"/>
    <mergeCell ref="AC36:AD36"/>
    <mergeCell ref="AE36:AF36"/>
    <mergeCell ref="AG36:AH36"/>
    <mergeCell ref="C37:D37"/>
    <mergeCell ref="O37:P37"/>
    <mergeCell ref="Q37:R37"/>
    <mergeCell ref="S37:T37"/>
    <mergeCell ref="U37:V37"/>
    <mergeCell ref="O36:P36"/>
    <mergeCell ref="Q36:R36"/>
    <mergeCell ref="S36:T36"/>
    <mergeCell ref="U36:V36"/>
    <mergeCell ref="W36:X36"/>
    <mergeCell ref="Y36:Z36"/>
    <mergeCell ref="W37:X37"/>
    <mergeCell ref="Y37:Z37"/>
    <mergeCell ref="AA37:AB37"/>
    <mergeCell ref="AC37:AD37"/>
    <mergeCell ref="AE37:AF37"/>
    <mergeCell ref="AE30:AF30"/>
    <mergeCell ref="AG30:AH30"/>
    <mergeCell ref="C36:D36"/>
    <mergeCell ref="E36:F36"/>
    <mergeCell ref="G36:H36"/>
    <mergeCell ref="I36:J36"/>
    <mergeCell ref="K36:L36"/>
    <mergeCell ref="M36:N36"/>
    <mergeCell ref="O30:P30"/>
    <mergeCell ref="Q30:R30"/>
    <mergeCell ref="S30:T30"/>
    <mergeCell ref="U30:V30"/>
    <mergeCell ref="W30:X30"/>
    <mergeCell ref="Y30:Z30"/>
    <mergeCell ref="C31:AI31"/>
    <mergeCell ref="AA3:AB3"/>
    <mergeCell ref="AC3:AD3"/>
    <mergeCell ref="AE3:AF3"/>
    <mergeCell ref="AG3:AH3"/>
    <mergeCell ref="C30:D30"/>
    <mergeCell ref="E30:F30"/>
    <mergeCell ref="G30:H30"/>
    <mergeCell ref="I30:J30"/>
    <mergeCell ref="K30:L30"/>
    <mergeCell ref="M30:N30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A30:AB30"/>
    <mergeCell ref="AC30:AD30"/>
    <mergeCell ref="U57:V57"/>
    <mergeCell ref="W57:X57"/>
    <mergeCell ref="Y57:Z57"/>
    <mergeCell ref="AA57:AB57"/>
    <mergeCell ref="AC57:AD57"/>
    <mergeCell ref="AE57:AF57"/>
    <mergeCell ref="AG57:AH57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W58:X58"/>
    <mergeCell ref="Y58:Z58"/>
    <mergeCell ref="AA58:AB58"/>
    <mergeCell ref="AC58:AD58"/>
    <mergeCell ref="AE58:AF58"/>
    <mergeCell ref="AG58:AH58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59:AH59"/>
    <mergeCell ref="C58:D58"/>
    <mergeCell ref="E58:F58"/>
    <mergeCell ref="G60:H60"/>
    <mergeCell ref="I60:J60"/>
    <mergeCell ref="K60:L60"/>
    <mergeCell ref="M60:N60"/>
    <mergeCell ref="O60:P60"/>
    <mergeCell ref="Q60:R60"/>
    <mergeCell ref="S60:T60"/>
    <mergeCell ref="U58:V58"/>
    <mergeCell ref="G58:H58"/>
    <mergeCell ref="I58:J58"/>
    <mergeCell ref="K58:L58"/>
    <mergeCell ref="M58:N58"/>
    <mergeCell ref="O58:P58"/>
    <mergeCell ref="Q58:R58"/>
    <mergeCell ref="S58:T58"/>
    <mergeCell ref="U60:V60"/>
    <mergeCell ref="W60:X60"/>
    <mergeCell ref="Y60:Z60"/>
    <mergeCell ref="AA60:AB60"/>
    <mergeCell ref="AC60:AD60"/>
    <mergeCell ref="AE60:AF60"/>
    <mergeCell ref="AG60:AH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AG61:AH61"/>
    <mergeCell ref="C60:D60"/>
    <mergeCell ref="E60:F60"/>
  </mergeCells>
  <conditionalFormatting sqref="AI4:AI29">
    <cfRule type="cellIs" dxfId="641" priority="35" operator="greaterThan">
      <formula>136</formula>
    </cfRule>
  </conditionalFormatting>
  <conditionalFormatting sqref="C4:AH30">
    <cfRule type="cellIs" dxfId="640" priority="494" operator="equal">
      <formula>"LV"</formula>
    </cfRule>
    <cfRule type="cellIs" dxfId="639" priority="495" operator="equal">
      <formula>"LAR"</formula>
    </cfRule>
    <cfRule type="cellIs" dxfId="638" priority="496" operator="equal">
      <formula>"DET"</formula>
    </cfRule>
    <cfRule type="cellIs" dxfId="637" priority="497" operator="equal">
      <formula>"NYJ"</formula>
    </cfRule>
    <cfRule type="cellIs" dxfId="636" priority="498" operator="equal">
      <formula>"GB"</formula>
    </cfRule>
    <cfRule type="cellIs" dxfId="635" priority="499" operator="equal">
      <formula>"CHI"</formula>
    </cfRule>
    <cfRule type="cellIs" dxfId="634" priority="500" operator="equal">
      <formula>"ARI"</formula>
    </cfRule>
    <cfRule type="cellIs" dxfId="633" priority="501" operator="equal">
      <formula>"WAS"</formula>
    </cfRule>
    <cfRule type="cellIs" dxfId="632" priority="502" operator="equal">
      <formula>"CAR"</formula>
    </cfRule>
    <cfRule type="cellIs" dxfId="631" priority="503" operator="equal">
      <formula>"DAL"</formula>
    </cfRule>
    <cfRule type="cellIs" dxfId="630" priority="504" operator="equal">
      <formula>"DEN"</formula>
    </cfRule>
    <cfRule type="cellIs" dxfId="629" priority="505" operator="equal">
      <formula>"SEA"</formula>
    </cfRule>
    <cfRule type="cellIs" dxfId="628" priority="506" operator="equal">
      <formula>"LAC"</formula>
    </cfRule>
    <cfRule type="cellIs" dxfId="627" priority="507" operator="equal">
      <formula>"KC"</formula>
    </cfRule>
    <cfRule type="cellIs" dxfId="626" priority="508" operator="equal">
      <formula>"CLE"</formula>
    </cfRule>
    <cfRule type="cellIs" dxfId="625" priority="509" operator="equal">
      <formula>"PIT"</formula>
    </cfRule>
    <cfRule type="cellIs" dxfId="624" priority="510" operator="equal">
      <formula>"IND"</formula>
    </cfRule>
    <cfRule type="cellIs" dxfId="623" priority="511" operator="equal">
      <formula>"CIN"</formula>
    </cfRule>
    <cfRule type="cellIs" dxfId="622" priority="512" operator="equal">
      <formula>"MIA"</formula>
    </cfRule>
    <cfRule type="cellIs" dxfId="621" priority="513" operator="equal">
      <formula>"TEN"</formula>
    </cfRule>
    <cfRule type="cellIs" dxfId="620" priority="514" operator="equal">
      <formula>"MIN"</formula>
    </cfRule>
    <cfRule type="cellIs" dxfId="619" priority="515" operator="equal">
      <formula>"SF"</formula>
    </cfRule>
    <cfRule type="cellIs" dxfId="618" priority="516" operator="equal">
      <formula>"NE"</formula>
    </cfRule>
    <cfRule type="cellIs" dxfId="617" priority="517" operator="equal">
      <formula>"HOU"</formula>
    </cfRule>
    <cfRule type="cellIs" dxfId="616" priority="518" operator="equal">
      <formula>"NO"</formula>
    </cfRule>
    <cfRule type="cellIs" dxfId="615" priority="519" operator="equal">
      <formula>"TB"</formula>
    </cfRule>
    <cfRule type="cellIs" dxfId="614" priority="520" operator="equal">
      <formula>"NYG"</formula>
    </cfRule>
    <cfRule type="cellIs" dxfId="613" priority="521" operator="equal">
      <formula>"JAX"</formula>
    </cfRule>
    <cfRule type="cellIs" dxfId="612" priority="522" operator="equal">
      <formula>"BAL"</formula>
    </cfRule>
    <cfRule type="cellIs" dxfId="611" priority="523" operator="equal">
      <formula>"BUF"</formula>
    </cfRule>
    <cfRule type="cellIs" dxfId="610" priority="524" operator="equal">
      <formula>"PHI"</formula>
    </cfRule>
    <cfRule type="cellIs" dxfId="609" priority="525" operator="equal">
      <formula>"ATL"</formula>
    </cfRule>
  </conditionalFormatting>
  <conditionalFormatting sqref="AJ4:AJ29">
    <cfRule type="top10" dxfId="608" priority="1" rank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789D-AB98-4C3D-B370-F25BEF5558F4}">
  <dimension ref="A1:AJ62"/>
  <sheetViews>
    <sheetView showGridLines="0" showZeros="0" zoomScale="96" zoomScaleNormal="96" workbookViewId="0"/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customWidth="1"/>
    <col min="32" max="32" width="3.109375" customWidth="1"/>
    <col min="33" max="33" width="6.44140625" customWidth="1"/>
    <col min="34" max="34" width="3.109375" customWidth="1"/>
    <col min="35" max="35" width="8.6640625" hidden="1" customWidth="1"/>
    <col min="36" max="36" width="8.5546875" customWidth="1"/>
  </cols>
  <sheetData>
    <row r="1" spans="1:36" ht="8.15" customHeight="1" x14ac:dyDescent="0.3">
      <c r="A1" t="s">
        <v>17</v>
      </c>
    </row>
    <row r="2" spans="1:36" thickBot="1" x14ac:dyDescent="0.35">
      <c r="B2" s="188" t="s">
        <v>55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thickBot="1" x14ac:dyDescent="0.35">
      <c r="B3" s="1" t="s">
        <v>0</v>
      </c>
      <c r="C3" s="181" t="s">
        <v>95</v>
      </c>
      <c r="D3" s="182"/>
      <c r="E3" s="176" t="s">
        <v>82</v>
      </c>
      <c r="F3" s="177"/>
      <c r="G3" s="176" t="s">
        <v>78</v>
      </c>
      <c r="H3" s="177"/>
      <c r="I3" s="176" t="s">
        <v>199</v>
      </c>
      <c r="J3" s="177"/>
      <c r="K3" s="176" t="s">
        <v>200</v>
      </c>
      <c r="L3" s="177"/>
      <c r="M3" s="176" t="s">
        <v>201</v>
      </c>
      <c r="N3" s="177"/>
      <c r="O3" s="176" t="s">
        <v>79</v>
      </c>
      <c r="P3" s="177"/>
      <c r="Q3" s="176" t="s">
        <v>202</v>
      </c>
      <c r="R3" s="177"/>
      <c r="S3" s="176" t="s">
        <v>103</v>
      </c>
      <c r="T3" s="177"/>
      <c r="U3" s="176" t="s">
        <v>203</v>
      </c>
      <c r="V3" s="177"/>
      <c r="W3" s="176" t="s">
        <v>164</v>
      </c>
      <c r="X3" s="177"/>
      <c r="Y3" s="176" t="s">
        <v>204</v>
      </c>
      <c r="Z3" s="177"/>
      <c r="AA3" s="176" t="s">
        <v>159</v>
      </c>
      <c r="AB3" s="177"/>
      <c r="AC3" s="176" t="s">
        <v>205</v>
      </c>
      <c r="AD3" s="177"/>
      <c r="AE3" s="176" t="s">
        <v>206</v>
      </c>
      <c r="AF3" s="177"/>
      <c r="AG3" s="178" t="s">
        <v>364</v>
      </c>
      <c r="AH3" s="179"/>
      <c r="AI3" s="22" t="s">
        <v>38</v>
      </c>
      <c r="AJ3" s="32" t="s">
        <v>16</v>
      </c>
    </row>
    <row r="4" spans="1:36" ht="14.4" x14ac:dyDescent="0.3">
      <c r="A4">
        <f>RANK(AJ4,$AJ$4:$AJ$29,0)</f>
        <v>6</v>
      </c>
      <c r="B4" s="86" t="str">
        <f>'Week 1'!B4</f>
        <v>Tyson</v>
      </c>
      <c r="C4" s="3" t="s">
        <v>127</v>
      </c>
      <c r="D4" s="4">
        <v>7</v>
      </c>
      <c r="E4" s="3" t="s">
        <v>155</v>
      </c>
      <c r="F4" s="4">
        <v>10</v>
      </c>
      <c r="G4" s="3" t="s">
        <v>129</v>
      </c>
      <c r="H4" s="4">
        <v>15</v>
      </c>
      <c r="I4" s="3" t="s">
        <v>128</v>
      </c>
      <c r="J4" s="4">
        <v>9</v>
      </c>
      <c r="K4" s="3" t="s">
        <v>143</v>
      </c>
      <c r="L4" s="4">
        <v>4</v>
      </c>
      <c r="M4" s="3" t="s">
        <v>131</v>
      </c>
      <c r="N4" s="4">
        <v>14</v>
      </c>
      <c r="O4" s="3" t="s">
        <v>134</v>
      </c>
      <c r="P4" s="4">
        <v>5</v>
      </c>
      <c r="Q4" s="3" t="s">
        <v>163</v>
      </c>
      <c r="R4" s="4">
        <v>2</v>
      </c>
      <c r="S4" s="3" t="s">
        <v>152</v>
      </c>
      <c r="T4" s="4">
        <v>16</v>
      </c>
      <c r="U4" s="3" t="s">
        <v>138</v>
      </c>
      <c r="V4" s="4">
        <v>3</v>
      </c>
      <c r="W4" s="3" t="s">
        <v>153</v>
      </c>
      <c r="X4" s="4">
        <v>1</v>
      </c>
      <c r="Y4" s="3" t="s">
        <v>160</v>
      </c>
      <c r="Z4" s="4">
        <v>11</v>
      </c>
      <c r="AA4" s="3" t="s">
        <v>161</v>
      </c>
      <c r="AB4" s="4">
        <v>12</v>
      </c>
      <c r="AC4" s="3" t="s">
        <v>137</v>
      </c>
      <c r="AD4" s="4">
        <v>6</v>
      </c>
      <c r="AE4" s="3" t="s">
        <v>154</v>
      </c>
      <c r="AF4" s="4">
        <v>13</v>
      </c>
      <c r="AG4" s="3" t="s">
        <v>144</v>
      </c>
      <c r="AH4" s="4">
        <v>8</v>
      </c>
      <c r="AI4" s="5">
        <f t="shared" ref="AI4:AI29" si="0">SUM(D4:AH4)</f>
        <v>136</v>
      </c>
      <c r="AJ4" s="5">
        <f t="shared" ref="AJ4:AJ29" si="1">SUM(C37:AH37)</f>
        <v>125</v>
      </c>
    </row>
    <row r="5" spans="1:36" ht="14.4" customHeight="1" x14ac:dyDescent="0.3">
      <c r="A5">
        <f t="shared" ref="A5:A29" si="2">RANK(AJ5,$AJ$4:$AJ$29,0)</f>
        <v>17</v>
      </c>
      <c r="B5" s="87" t="str">
        <f>'Week 1'!B5</f>
        <v>Ben</v>
      </c>
      <c r="C5" s="95" t="s">
        <v>358</v>
      </c>
      <c r="D5" s="96">
        <v>3</v>
      </c>
      <c r="E5" s="95" t="s">
        <v>360</v>
      </c>
      <c r="F5" s="96">
        <v>8</v>
      </c>
      <c r="G5" s="95" t="s">
        <v>365</v>
      </c>
      <c r="H5" s="96">
        <v>10</v>
      </c>
      <c r="I5" s="95" t="s">
        <v>352</v>
      </c>
      <c r="J5" s="96">
        <v>12</v>
      </c>
      <c r="K5" s="95" t="s">
        <v>339</v>
      </c>
      <c r="L5" s="96">
        <v>2</v>
      </c>
      <c r="M5" s="95" t="s">
        <v>349</v>
      </c>
      <c r="N5" s="96">
        <v>16</v>
      </c>
      <c r="O5" s="95" t="s">
        <v>345</v>
      </c>
      <c r="P5" s="96">
        <v>11</v>
      </c>
      <c r="Q5" s="95" t="s">
        <v>342</v>
      </c>
      <c r="R5" s="96">
        <v>4</v>
      </c>
      <c r="S5" s="95" t="s">
        <v>355</v>
      </c>
      <c r="T5" s="96">
        <v>7</v>
      </c>
      <c r="U5" s="95" t="s">
        <v>351</v>
      </c>
      <c r="V5" s="96">
        <v>5</v>
      </c>
      <c r="W5" s="95" t="s">
        <v>366</v>
      </c>
      <c r="X5" s="96">
        <v>1</v>
      </c>
      <c r="Y5" s="95" t="s">
        <v>359</v>
      </c>
      <c r="Z5" s="96">
        <v>9</v>
      </c>
      <c r="AA5" s="95" t="s">
        <v>338</v>
      </c>
      <c r="AB5" s="96">
        <v>14</v>
      </c>
      <c r="AC5" s="95" t="s">
        <v>346</v>
      </c>
      <c r="AD5" s="96">
        <v>13</v>
      </c>
      <c r="AE5" s="95" t="s">
        <v>347</v>
      </c>
      <c r="AF5" s="96">
        <v>6</v>
      </c>
      <c r="AG5" s="95" t="s">
        <v>350</v>
      </c>
      <c r="AH5" s="96">
        <v>15</v>
      </c>
      <c r="AI5" s="8">
        <f t="shared" si="0"/>
        <v>136</v>
      </c>
      <c r="AJ5" s="8">
        <f t="shared" si="1"/>
        <v>115</v>
      </c>
    </row>
    <row r="6" spans="1:36" ht="14.4" x14ac:dyDescent="0.3">
      <c r="A6">
        <f t="shared" si="2"/>
        <v>22</v>
      </c>
      <c r="B6" s="85" t="str">
        <f>'Week 1'!B6</f>
        <v>Trevor</v>
      </c>
      <c r="C6" s="94" t="s">
        <v>142</v>
      </c>
      <c r="D6" s="149">
        <v>1</v>
      </c>
      <c r="E6" s="94" t="s">
        <v>155</v>
      </c>
      <c r="F6" s="149">
        <v>7</v>
      </c>
      <c r="G6" s="94" t="s">
        <v>129</v>
      </c>
      <c r="H6" s="149">
        <v>12</v>
      </c>
      <c r="I6" s="94" t="s">
        <v>128</v>
      </c>
      <c r="J6" s="149">
        <v>9</v>
      </c>
      <c r="K6" s="94" t="s">
        <v>143</v>
      </c>
      <c r="L6" s="149">
        <v>5</v>
      </c>
      <c r="M6" s="94" t="s">
        <v>131</v>
      </c>
      <c r="N6" s="149">
        <v>13</v>
      </c>
      <c r="O6" s="94" t="s">
        <v>133</v>
      </c>
      <c r="P6" s="149">
        <v>2</v>
      </c>
      <c r="Q6" s="94" t="s">
        <v>136</v>
      </c>
      <c r="R6" s="149">
        <v>10</v>
      </c>
      <c r="S6" s="94" t="s">
        <v>152</v>
      </c>
      <c r="T6" s="149">
        <v>8</v>
      </c>
      <c r="U6" s="94" t="s">
        <v>138</v>
      </c>
      <c r="V6" s="149">
        <v>6</v>
      </c>
      <c r="W6" s="94" t="s">
        <v>153</v>
      </c>
      <c r="X6" s="149">
        <v>3</v>
      </c>
      <c r="Y6" s="94" t="s">
        <v>160</v>
      </c>
      <c r="Z6" s="149">
        <v>11</v>
      </c>
      <c r="AA6" s="94" t="s">
        <v>161</v>
      </c>
      <c r="AB6" s="149">
        <v>16</v>
      </c>
      <c r="AC6" s="94" t="s">
        <v>137</v>
      </c>
      <c r="AD6" s="149">
        <v>15</v>
      </c>
      <c r="AE6" s="94" t="s">
        <v>147</v>
      </c>
      <c r="AF6" s="149">
        <v>4</v>
      </c>
      <c r="AG6" s="94" t="s">
        <v>144</v>
      </c>
      <c r="AH6" s="149">
        <v>14</v>
      </c>
      <c r="AI6" s="5">
        <f t="shared" si="0"/>
        <v>136</v>
      </c>
      <c r="AJ6" s="5">
        <f t="shared" si="1"/>
        <v>112</v>
      </c>
    </row>
    <row r="7" spans="1:36" ht="14.4" customHeight="1" x14ac:dyDescent="0.3">
      <c r="A7">
        <f t="shared" si="2"/>
        <v>8</v>
      </c>
      <c r="B7" s="84" t="str">
        <f>'Week 1'!B7</f>
        <v>Alex</v>
      </c>
      <c r="C7" s="95" t="s">
        <v>357</v>
      </c>
      <c r="D7" s="96">
        <v>7</v>
      </c>
      <c r="E7" s="95" t="s">
        <v>360</v>
      </c>
      <c r="F7" s="96">
        <v>9</v>
      </c>
      <c r="G7" s="95" t="s">
        <v>365</v>
      </c>
      <c r="H7" s="96">
        <v>14</v>
      </c>
      <c r="I7" s="95" t="s">
        <v>352</v>
      </c>
      <c r="J7" s="96">
        <v>11</v>
      </c>
      <c r="K7" s="95" t="s">
        <v>363</v>
      </c>
      <c r="L7" s="96">
        <v>1</v>
      </c>
      <c r="M7" s="95" t="s">
        <v>349</v>
      </c>
      <c r="N7" s="96">
        <v>13</v>
      </c>
      <c r="O7" s="95" t="s">
        <v>345</v>
      </c>
      <c r="P7" s="96">
        <v>6</v>
      </c>
      <c r="Q7" s="95" t="s">
        <v>341</v>
      </c>
      <c r="R7" s="96">
        <v>5</v>
      </c>
      <c r="S7" s="95" t="s">
        <v>355</v>
      </c>
      <c r="T7" s="96">
        <v>10</v>
      </c>
      <c r="U7" s="95" t="s">
        <v>351</v>
      </c>
      <c r="V7" s="96">
        <v>2</v>
      </c>
      <c r="W7" s="95" t="s">
        <v>343</v>
      </c>
      <c r="X7" s="96">
        <v>3</v>
      </c>
      <c r="Y7" s="95" t="s">
        <v>359</v>
      </c>
      <c r="Z7" s="96">
        <v>12</v>
      </c>
      <c r="AA7" s="95" t="s">
        <v>338</v>
      </c>
      <c r="AB7" s="96">
        <v>15</v>
      </c>
      <c r="AC7" s="95" t="s">
        <v>346</v>
      </c>
      <c r="AD7" s="96">
        <v>16</v>
      </c>
      <c r="AE7" s="95" t="s">
        <v>347</v>
      </c>
      <c r="AF7" s="96">
        <v>4</v>
      </c>
      <c r="AG7" s="95" t="s">
        <v>350</v>
      </c>
      <c r="AH7" s="96">
        <v>8</v>
      </c>
      <c r="AI7" s="8">
        <f t="shared" si="0"/>
        <v>136</v>
      </c>
      <c r="AJ7" s="8">
        <f t="shared" si="1"/>
        <v>123</v>
      </c>
    </row>
    <row r="8" spans="1:36" ht="14.4" x14ac:dyDescent="0.3">
      <c r="A8">
        <f t="shared" si="2"/>
        <v>5</v>
      </c>
      <c r="B8" s="85" t="str">
        <f>'Week 1'!B8</f>
        <v>Katelyn</v>
      </c>
      <c r="C8" s="94" t="s">
        <v>357</v>
      </c>
      <c r="D8" s="147">
        <v>7</v>
      </c>
      <c r="E8" s="94" t="s">
        <v>360</v>
      </c>
      <c r="F8" s="147">
        <v>16</v>
      </c>
      <c r="G8" s="94" t="s">
        <v>365</v>
      </c>
      <c r="H8" s="147">
        <v>15</v>
      </c>
      <c r="I8" s="94" t="s">
        <v>352</v>
      </c>
      <c r="J8" s="147">
        <v>13</v>
      </c>
      <c r="K8" s="94" t="s">
        <v>339</v>
      </c>
      <c r="L8" s="147">
        <v>1</v>
      </c>
      <c r="M8" s="94" t="s">
        <v>349</v>
      </c>
      <c r="N8" s="147">
        <v>12</v>
      </c>
      <c r="O8" s="94" t="s">
        <v>345</v>
      </c>
      <c r="P8" s="147">
        <v>6</v>
      </c>
      <c r="Q8" s="94" t="s">
        <v>342</v>
      </c>
      <c r="R8" s="147">
        <v>2</v>
      </c>
      <c r="S8" s="94" t="s">
        <v>355</v>
      </c>
      <c r="T8" s="147">
        <v>9</v>
      </c>
      <c r="U8" s="94" t="s">
        <v>351</v>
      </c>
      <c r="V8" s="147">
        <v>4</v>
      </c>
      <c r="W8" s="94" t="s">
        <v>343</v>
      </c>
      <c r="X8" s="147">
        <v>5</v>
      </c>
      <c r="Y8" s="94" t="s">
        <v>359</v>
      </c>
      <c r="Z8" s="147">
        <v>10</v>
      </c>
      <c r="AA8" s="94" t="s">
        <v>338</v>
      </c>
      <c r="AB8" s="147">
        <v>14</v>
      </c>
      <c r="AC8" s="94" t="s">
        <v>346</v>
      </c>
      <c r="AD8" s="147">
        <v>11</v>
      </c>
      <c r="AE8" s="94" t="s">
        <v>347</v>
      </c>
      <c r="AF8" s="147">
        <v>3</v>
      </c>
      <c r="AG8" s="94" t="s">
        <v>350</v>
      </c>
      <c r="AH8" s="147">
        <v>8</v>
      </c>
      <c r="AI8" s="5">
        <f t="shared" si="0"/>
        <v>136</v>
      </c>
      <c r="AJ8" s="5">
        <f t="shared" si="1"/>
        <v>127</v>
      </c>
    </row>
    <row r="9" spans="1:36" ht="14.4" x14ac:dyDescent="0.3">
      <c r="A9">
        <f t="shared" si="2"/>
        <v>25</v>
      </c>
      <c r="B9" s="92" t="str">
        <f>'Week 1'!B9</f>
        <v>Shelby</v>
      </c>
      <c r="C9" s="95" t="s">
        <v>142</v>
      </c>
      <c r="D9" s="96">
        <v>4</v>
      </c>
      <c r="E9" s="95" t="s">
        <v>155</v>
      </c>
      <c r="F9" s="96">
        <v>5</v>
      </c>
      <c r="G9" s="95" t="s">
        <v>126</v>
      </c>
      <c r="H9" s="96">
        <v>3</v>
      </c>
      <c r="I9" s="95" t="s">
        <v>128</v>
      </c>
      <c r="J9" s="96">
        <v>13</v>
      </c>
      <c r="K9" s="95" t="s">
        <v>143</v>
      </c>
      <c r="L9" s="96">
        <v>9</v>
      </c>
      <c r="M9" s="95" t="s">
        <v>131</v>
      </c>
      <c r="N9" s="96">
        <v>2</v>
      </c>
      <c r="O9" s="95" t="s">
        <v>134</v>
      </c>
      <c r="P9" s="96">
        <v>16</v>
      </c>
      <c r="Q9" s="95" t="s">
        <v>136</v>
      </c>
      <c r="R9" s="96">
        <v>7</v>
      </c>
      <c r="S9" s="95" t="s">
        <v>152</v>
      </c>
      <c r="T9" s="96">
        <v>15</v>
      </c>
      <c r="U9" s="95" t="s">
        <v>141</v>
      </c>
      <c r="V9" s="96">
        <v>10</v>
      </c>
      <c r="W9" s="95" t="s">
        <v>135</v>
      </c>
      <c r="X9" s="96">
        <v>14</v>
      </c>
      <c r="Y9" s="95" t="s">
        <v>149</v>
      </c>
      <c r="Z9" s="96">
        <v>1</v>
      </c>
      <c r="AA9" s="95" t="s">
        <v>161</v>
      </c>
      <c r="AB9" s="96">
        <v>12</v>
      </c>
      <c r="AC9" s="95" t="s">
        <v>137</v>
      </c>
      <c r="AD9" s="96">
        <v>6</v>
      </c>
      <c r="AE9" s="95" t="s">
        <v>147</v>
      </c>
      <c r="AF9" s="96">
        <v>11</v>
      </c>
      <c r="AG9" s="95" t="s">
        <v>198</v>
      </c>
      <c r="AH9" s="96">
        <v>8</v>
      </c>
      <c r="AI9" s="8">
        <f t="shared" si="0"/>
        <v>136</v>
      </c>
      <c r="AJ9" s="8">
        <f t="shared" si="1"/>
        <v>107</v>
      </c>
    </row>
    <row r="10" spans="1:36" ht="14.4" x14ac:dyDescent="0.3">
      <c r="A10">
        <f t="shared" si="2"/>
        <v>23</v>
      </c>
      <c r="B10" s="85" t="str">
        <f>'Week 1'!B10</f>
        <v>Chris</v>
      </c>
      <c r="C10" s="94" t="s">
        <v>358</v>
      </c>
      <c r="D10" s="147">
        <v>1</v>
      </c>
      <c r="E10" s="94" t="s">
        <v>360</v>
      </c>
      <c r="F10" s="147">
        <v>15</v>
      </c>
      <c r="G10" s="94" t="s">
        <v>365</v>
      </c>
      <c r="H10" s="147">
        <v>6</v>
      </c>
      <c r="I10" s="94" t="s">
        <v>352</v>
      </c>
      <c r="J10" s="147">
        <v>12</v>
      </c>
      <c r="K10" s="94" t="s">
        <v>363</v>
      </c>
      <c r="L10" s="147">
        <v>4</v>
      </c>
      <c r="M10" s="94" t="s">
        <v>349</v>
      </c>
      <c r="N10" s="147">
        <v>13</v>
      </c>
      <c r="O10" s="94" t="s">
        <v>354</v>
      </c>
      <c r="P10" s="147">
        <v>2</v>
      </c>
      <c r="Q10" s="94" t="s">
        <v>342</v>
      </c>
      <c r="R10" s="147">
        <v>3</v>
      </c>
      <c r="S10" s="94" t="s">
        <v>355</v>
      </c>
      <c r="T10" s="147">
        <v>11</v>
      </c>
      <c r="U10" s="94" t="s">
        <v>367</v>
      </c>
      <c r="V10" s="147">
        <v>5</v>
      </c>
      <c r="W10" s="94" t="s">
        <v>366</v>
      </c>
      <c r="X10" s="147">
        <v>7</v>
      </c>
      <c r="Y10" s="94" t="s">
        <v>359</v>
      </c>
      <c r="Z10" s="147">
        <v>8</v>
      </c>
      <c r="AA10" s="94" t="s">
        <v>338</v>
      </c>
      <c r="AB10" s="147">
        <v>16</v>
      </c>
      <c r="AC10" s="94" t="s">
        <v>346</v>
      </c>
      <c r="AD10" s="147">
        <v>14</v>
      </c>
      <c r="AE10" s="94" t="s">
        <v>347</v>
      </c>
      <c r="AF10" s="147">
        <v>9</v>
      </c>
      <c r="AG10" s="94" t="s">
        <v>350</v>
      </c>
      <c r="AH10" s="147">
        <v>10</v>
      </c>
      <c r="AI10" s="5">
        <f t="shared" si="0"/>
        <v>136</v>
      </c>
      <c r="AJ10" s="5">
        <f t="shared" si="1"/>
        <v>111</v>
      </c>
    </row>
    <row r="11" spans="1:36" ht="14.4" customHeight="1" x14ac:dyDescent="0.3">
      <c r="A11">
        <f t="shared" si="2"/>
        <v>17</v>
      </c>
      <c r="B11" s="84" t="str">
        <f>'Week 1'!B11</f>
        <v>Jeremy</v>
      </c>
      <c r="C11" s="95" t="s">
        <v>127</v>
      </c>
      <c r="D11" s="96">
        <v>12</v>
      </c>
      <c r="E11" s="95" t="s">
        <v>155</v>
      </c>
      <c r="F11" s="96">
        <v>11</v>
      </c>
      <c r="G11" s="95" t="s">
        <v>129</v>
      </c>
      <c r="H11" s="96">
        <v>8</v>
      </c>
      <c r="I11" s="95" t="s">
        <v>128</v>
      </c>
      <c r="J11" s="96">
        <v>9</v>
      </c>
      <c r="K11" s="95" t="s">
        <v>143</v>
      </c>
      <c r="L11" s="96">
        <v>1</v>
      </c>
      <c r="M11" s="95" t="s">
        <v>131</v>
      </c>
      <c r="N11" s="96">
        <v>16</v>
      </c>
      <c r="O11" s="95" t="s">
        <v>134</v>
      </c>
      <c r="P11" s="96">
        <v>10</v>
      </c>
      <c r="Q11" s="95" t="s">
        <v>163</v>
      </c>
      <c r="R11" s="96">
        <v>3</v>
      </c>
      <c r="S11" s="95" t="s">
        <v>152</v>
      </c>
      <c r="T11" s="96">
        <v>7</v>
      </c>
      <c r="U11" s="95" t="s">
        <v>138</v>
      </c>
      <c r="V11" s="96">
        <v>2</v>
      </c>
      <c r="W11" s="95" t="s">
        <v>153</v>
      </c>
      <c r="X11" s="96">
        <v>4</v>
      </c>
      <c r="Y11" s="95" t="s">
        <v>160</v>
      </c>
      <c r="Z11" s="96">
        <v>13</v>
      </c>
      <c r="AA11" s="95" t="s">
        <v>161</v>
      </c>
      <c r="AB11" s="96">
        <v>15</v>
      </c>
      <c r="AC11" s="95" t="s">
        <v>137</v>
      </c>
      <c r="AD11" s="96">
        <v>5</v>
      </c>
      <c r="AE11" s="95" t="s">
        <v>154</v>
      </c>
      <c r="AF11" s="96">
        <v>6</v>
      </c>
      <c r="AG11" s="95" t="s">
        <v>144</v>
      </c>
      <c r="AH11" s="96">
        <v>14</v>
      </c>
      <c r="AI11" s="8">
        <f t="shared" si="0"/>
        <v>136</v>
      </c>
      <c r="AJ11" s="8">
        <f t="shared" si="1"/>
        <v>115</v>
      </c>
    </row>
    <row r="12" spans="1:36" ht="14.4" x14ac:dyDescent="0.3">
      <c r="A12">
        <f t="shared" si="2"/>
        <v>10</v>
      </c>
      <c r="B12" s="85" t="str">
        <f>'Week 1'!B12</f>
        <v>Sam</v>
      </c>
      <c r="C12" s="94" t="s">
        <v>127</v>
      </c>
      <c r="D12" s="147">
        <v>2</v>
      </c>
      <c r="E12" s="94" t="s">
        <v>155</v>
      </c>
      <c r="F12" s="147">
        <v>15</v>
      </c>
      <c r="G12" s="94" t="s">
        <v>129</v>
      </c>
      <c r="H12" s="147">
        <v>7</v>
      </c>
      <c r="I12" s="94" t="s">
        <v>128</v>
      </c>
      <c r="J12" s="147">
        <v>8</v>
      </c>
      <c r="K12" s="94" t="s">
        <v>143</v>
      </c>
      <c r="L12" s="147">
        <v>6</v>
      </c>
      <c r="M12" s="94" t="s">
        <v>131</v>
      </c>
      <c r="N12" s="147">
        <v>9</v>
      </c>
      <c r="O12" s="94" t="s">
        <v>134</v>
      </c>
      <c r="P12" s="147">
        <v>14</v>
      </c>
      <c r="Q12" s="94" t="s">
        <v>163</v>
      </c>
      <c r="R12" s="147">
        <v>5</v>
      </c>
      <c r="S12" s="94" t="s">
        <v>152</v>
      </c>
      <c r="T12" s="147">
        <v>13</v>
      </c>
      <c r="U12" s="94" t="s">
        <v>138</v>
      </c>
      <c r="V12" s="147">
        <v>1</v>
      </c>
      <c r="W12" s="94" t="s">
        <v>135</v>
      </c>
      <c r="X12" s="147">
        <v>3</v>
      </c>
      <c r="Y12" s="94" t="s">
        <v>160</v>
      </c>
      <c r="Z12" s="147">
        <v>12</v>
      </c>
      <c r="AA12" s="94" t="s">
        <v>161</v>
      </c>
      <c r="AB12" s="147">
        <v>16</v>
      </c>
      <c r="AC12" s="94" t="s">
        <v>137</v>
      </c>
      <c r="AD12" s="147">
        <v>11</v>
      </c>
      <c r="AE12" s="94" t="s">
        <v>154</v>
      </c>
      <c r="AF12" s="147">
        <v>4</v>
      </c>
      <c r="AG12" s="94" t="s">
        <v>144</v>
      </c>
      <c r="AH12" s="147">
        <v>10</v>
      </c>
      <c r="AI12" s="5">
        <f t="shared" si="0"/>
        <v>136</v>
      </c>
      <c r="AJ12" s="5">
        <f t="shared" si="1"/>
        <v>121</v>
      </c>
    </row>
    <row r="13" spans="1:36" ht="14.4" customHeight="1" x14ac:dyDescent="0.3">
      <c r="A13">
        <f t="shared" si="2"/>
        <v>3</v>
      </c>
      <c r="B13" s="84" t="str">
        <f>'Week 1'!B13</f>
        <v>Cody</v>
      </c>
      <c r="C13" s="95" t="s">
        <v>127</v>
      </c>
      <c r="D13" s="96">
        <v>9</v>
      </c>
      <c r="E13" s="95" t="s">
        <v>155</v>
      </c>
      <c r="F13" s="96">
        <v>8</v>
      </c>
      <c r="G13" s="95" t="s">
        <v>129</v>
      </c>
      <c r="H13" s="96">
        <v>11</v>
      </c>
      <c r="I13" s="95" t="s">
        <v>128</v>
      </c>
      <c r="J13" s="96">
        <v>13</v>
      </c>
      <c r="K13" s="95" t="s">
        <v>143</v>
      </c>
      <c r="L13" s="96">
        <v>2</v>
      </c>
      <c r="M13" s="95" t="s">
        <v>131</v>
      </c>
      <c r="N13" s="96">
        <v>14</v>
      </c>
      <c r="O13" s="95" t="s">
        <v>134</v>
      </c>
      <c r="P13" s="96">
        <v>5</v>
      </c>
      <c r="Q13" s="95" t="s">
        <v>136</v>
      </c>
      <c r="R13" s="96">
        <v>3</v>
      </c>
      <c r="S13" s="95" t="s">
        <v>152</v>
      </c>
      <c r="T13" s="96">
        <v>12</v>
      </c>
      <c r="U13" s="95" t="s">
        <v>141</v>
      </c>
      <c r="V13" s="96">
        <v>1</v>
      </c>
      <c r="W13" s="95" t="s">
        <v>135</v>
      </c>
      <c r="X13" s="96">
        <v>4</v>
      </c>
      <c r="Y13" s="95" t="s">
        <v>160</v>
      </c>
      <c r="Z13" s="96">
        <v>7</v>
      </c>
      <c r="AA13" s="95" t="s">
        <v>161</v>
      </c>
      <c r="AB13" s="96">
        <v>15</v>
      </c>
      <c r="AC13" s="95" t="s">
        <v>137</v>
      </c>
      <c r="AD13" s="96">
        <v>16</v>
      </c>
      <c r="AE13" s="95" t="s">
        <v>154</v>
      </c>
      <c r="AF13" s="96">
        <v>10</v>
      </c>
      <c r="AG13" s="95" t="s">
        <v>144</v>
      </c>
      <c r="AH13" s="96">
        <v>6</v>
      </c>
      <c r="AI13" s="8">
        <f t="shared" si="0"/>
        <v>136</v>
      </c>
      <c r="AJ13" s="8">
        <f t="shared" si="1"/>
        <v>129</v>
      </c>
    </row>
    <row r="14" spans="1:36" ht="14.4" x14ac:dyDescent="0.3">
      <c r="A14">
        <f t="shared" si="2"/>
        <v>11</v>
      </c>
      <c r="B14" s="85" t="str">
        <f>'Week 1'!B14</f>
        <v>Tom</v>
      </c>
      <c r="C14" s="94" t="s">
        <v>369</v>
      </c>
      <c r="D14" s="147">
        <v>14</v>
      </c>
      <c r="E14" s="94" t="s">
        <v>361</v>
      </c>
      <c r="F14" s="147">
        <v>10</v>
      </c>
      <c r="G14" s="94" t="s">
        <v>129</v>
      </c>
      <c r="H14" s="147">
        <v>15</v>
      </c>
      <c r="I14" s="94" t="s">
        <v>368</v>
      </c>
      <c r="J14" s="147">
        <v>16</v>
      </c>
      <c r="K14" s="94" t="s">
        <v>143</v>
      </c>
      <c r="L14" s="147">
        <v>1</v>
      </c>
      <c r="M14" s="94" t="s">
        <v>131</v>
      </c>
      <c r="N14" s="147">
        <v>4</v>
      </c>
      <c r="O14" s="94" t="s">
        <v>370</v>
      </c>
      <c r="P14" s="147">
        <v>6</v>
      </c>
      <c r="Q14" s="94" t="s">
        <v>371</v>
      </c>
      <c r="R14" s="147">
        <v>3</v>
      </c>
      <c r="S14" s="94" t="s">
        <v>152</v>
      </c>
      <c r="T14" s="147">
        <v>9</v>
      </c>
      <c r="U14" s="94" t="s">
        <v>372</v>
      </c>
      <c r="V14" s="147">
        <v>11</v>
      </c>
      <c r="W14" s="94" t="s">
        <v>373</v>
      </c>
      <c r="X14" s="147">
        <v>5</v>
      </c>
      <c r="Y14" s="94" t="s">
        <v>374</v>
      </c>
      <c r="Z14" s="147">
        <v>12</v>
      </c>
      <c r="AA14" s="94" t="s">
        <v>161</v>
      </c>
      <c r="AB14" s="147">
        <v>8</v>
      </c>
      <c r="AC14" s="94" t="s">
        <v>375</v>
      </c>
      <c r="AD14" s="147">
        <v>7</v>
      </c>
      <c r="AE14" s="94" t="s">
        <v>376</v>
      </c>
      <c r="AF14" s="147">
        <v>2</v>
      </c>
      <c r="AG14" s="94" t="s">
        <v>377</v>
      </c>
      <c r="AH14" s="147">
        <v>13</v>
      </c>
      <c r="AI14" s="5">
        <f t="shared" si="0"/>
        <v>136</v>
      </c>
      <c r="AJ14" s="5">
        <f t="shared" si="1"/>
        <v>120</v>
      </c>
    </row>
    <row r="15" spans="1:36" ht="14.4" customHeight="1" x14ac:dyDescent="0.3">
      <c r="A15">
        <f t="shared" si="2"/>
        <v>6</v>
      </c>
      <c r="B15" s="84" t="str">
        <f>'Week 1'!B15</f>
        <v>Austin</v>
      </c>
      <c r="C15" s="95" t="s">
        <v>127</v>
      </c>
      <c r="D15" s="96">
        <v>8</v>
      </c>
      <c r="E15" s="95" t="s">
        <v>155</v>
      </c>
      <c r="F15" s="96">
        <v>3</v>
      </c>
      <c r="G15" s="95" t="s">
        <v>129</v>
      </c>
      <c r="H15" s="96">
        <v>6</v>
      </c>
      <c r="I15" s="95" t="s">
        <v>128</v>
      </c>
      <c r="J15" s="96">
        <v>11</v>
      </c>
      <c r="K15" s="95" t="s">
        <v>143</v>
      </c>
      <c r="L15" s="96">
        <v>12</v>
      </c>
      <c r="M15" s="95" t="s">
        <v>131</v>
      </c>
      <c r="N15" s="96">
        <v>9</v>
      </c>
      <c r="O15" s="95" t="s">
        <v>134</v>
      </c>
      <c r="P15" s="96">
        <v>14</v>
      </c>
      <c r="Q15" s="95" t="s">
        <v>163</v>
      </c>
      <c r="R15" s="96">
        <v>4</v>
      </c>
      <c r="S15" s="95" t="s">
        <v>152</v>
      </c>
      <c r="T15" s="96">
        <v>16</v>
      </c>
      <c r="U15" s="95" t="s">
        <v>138</v>
      </c>
      <c r="V15" s="96">
        <v>2</v>
      </c>
      <c r="W15" s="95" t="s">
        <v>135</v>
      </c>
      <c r="X15" s="96">
        <v>1</v>
      </c>
      <c r="Y15" s="95" t="s">
        <v>160</v>
      </c>
      <c r="Z15" s="96">
        <v>5</v>
      </c>
      <c r="AA15" s="95" t="s">
        <v>161</v>
      </c>
      <c r="AB15" s="96">
        <v>15</v>
      </c>
      <c r="AC15" s="95" t="s">
        <v>137</v>
      </c>
      <c r="AD15" s="96">
        <v>13</v>
      </c>
      <c r="AE15" s="95" t="s">
        <v>154</v>
      </c>
      <c r="AF15" s="96">
        <v>10</v>
      </c>
      <c r="AG15" s="95" t="s">
        <v>144</v>
      </c>
      <c r="AH15" s="96">
        <v>7</v>
      </c>
      <c r="AI15" s="8">
        <f t="shared" si="0"/>
        <v>136</v>
      </c>
      <c r="AJ15" s="8">
        <f t="shared" si="1"/>
        <v>125</v>
      </c>
    </row>
    <row r="16" spans="1:36" ht="14.4" x14ac:dyDescent="0.3">
      <c r="A16">
        <f t="shared" si="2"/>
        <v>2</v>
      </c>
      <c r="B16" s="85" t="str">
        <f>'Week 1'!B16</f>
        <v>Cecil</v>
      </c>
      <c r="C16" s="94" t="s">
        <v>127</v>
      </c>
      <c r="D16" s="149">
        <v>9</v>
      </c>
      <c r="E16" s="94" t="s">
        <v>155</v>
      </c>
      <c r="F16" s="149">
        <v>16</v>
      </c>
      <c r="G16" s="94" t="s">
        <v>129</v>
      </c>
      <c r="H16" s="149">
        <v>7</v>
      </c>
      <c r="I16" s="94" t="s">
        <v>128</v>
      </c>
      <c r="J16" s="149">
        <v>14</v>
      </c>
      <c r="K16" s="94" t="s">
        <v>143</v>
      </c>
      <c r="L16" s="149">
        <v>4</v>
      </c>
      <c r="M16" s="94" t="s">
        <v>131</v>
      </c>
      <c r="N16" s="149">
        <v>12</v>
      </c>
      <c r="O16" s="94" t="s">
        <v>134</v>
      </c>
      <c r="P16" s="149">
        <v>8</v>
      </c>
      <c r="Q16" s="94" t="s">
        <v>136</v>
      </c>
      <c r="R16" s="149">
        <v>1</v>
      </c>
      <c r="S16" s="94" t="s">
        <v>152</v>
      </c>
      <c r="T16" s="149">
        <v>13</v>
      </c>
      <c r="U16" s="94" t="s">
        <v>138</v>
      </c>
      <c r="V16" s="149">
        <v>3</v>
      </c>
      <c r="W16" s="94" t="s">
        <v>135</v>
      </c>
      <c r="X16" s="149">
        <v>2</v>
      </c>
      <c r="Y16" s="94" t="s">
        <v>160</v>
      </c>
      <c r="Z16" s="149">
        <v>10</v>
      </c>
      <c r="AA16" s="94" t="s">
        <v>161</v>
      </c>
      <c r="AB16" s="149">
        <v>15</v>
      </c>
      <c r="AC16" s="94" t="s">
        <v>137</v>
      </c>
      <c r="AD16" s="149">
        <v>11</v>
      </c>
      <c r="AE16" s="94" t="s">
        <v>154</v>
      </c>
      <c r="AF16" s="149">
        <v>5</v>
      </c>
      <c r="AG16" s="94" t="s">
        <v>144</v>
      </c>
      <c r="AH16" s="149">
        <v>6</v>
      </c>
      <c r="AI16" s="5">
        <f t="shared" si="0"/>
        <v>136</v>
      </c>
      <c r="AJ16" s="5">
        <f t="shared" si="1"/>
        <v>130</v>
      </c>
    </row>
    <row r="17" spans="1:36" ht="14.4" x14ac:dyDescent="0.3">
      <c r="A17">
        <f t="shared" si="2"/>
        <v>23</v>
      </c>
      <c r="B17" s="70" t="str">
        <f>'Week 1'!B17</f>
        <v>Thadd</v>
      </c>
      <c r="C17" s="25" t="s">
        <v>357</v>
      </c>
      <c r="D17" s="26">
        <v>1</v>
      </c>
      <c r="E17" s="25" t="s">
        <v>360</v>
      </c>
      <c r="F17" s="26">
        <v>6</v>
      </c>
      <c r="G17" s="25" t="s">
        <v>365</v>
      </c>
      <c r="H17" s="26">
        <v>12</v>
      </c>
      <c r="I17" s="25" t="s">
        <v>352</v>
      </c>
      <c r="J17" s="26">
        <v>10</v>
      </c>
      <c r="K17" s="25" t="s">
        <v>363</v>
      </c>
      <c r="L17" s="26">
        <v>2</v>
      </c>
      <c r="M17" s="25" t="s">
        <v>349</v>
      </c>
      <c r="N17" s="26">
        <v>7</v>
      </c>
      <c r="O17" s="25" t="s">
        <v>345</v>
      </c>
      <c r="P17" s="26">
        <v>13</v>
      </c>
      <c r="Q17" s="25" t="s">
        <v>341</v>
      </c>
      <c r="R17" s="26">
        <v>5</v>
      </c>
      <c r="S17" s="25" t="s">
        <v>355</v>
      </c>
      <c r="T17" s="26">
        <v>14</v>
      </c>
      <c r="U17" s="25" t="s">
        <v>351</v>
      </c>
      <c r="V17" s="26">
        <v>3</v>
      </c>
      <c r="W17" s="25" t="s">
        <v>343</v>
      </c>
      <c r="X17" s="26">
        <v>9</v>
      </c>
      <c r="Y17" s="25" t="s">
        <v>359</v>
      </c>
      <c r="Z17" s="26">
        <v>8</v>
      </c>
      <c r="AA17" s="25" t="s">
        <v>338</v>
      </c>
      <c r="AB17" s="26">
        <v>11</v>
      </c>
      <c r="AC17" s="25" t="s">
        <v>346</v>
      </c>
      <c r="AD17" s="26">
        <v>15</v>
      </c>
      <c r="AE17" s="25" t="s">
        <v>340</v>
      </c>
      <c r="AF17" s="26">
        <v>4</v>
      </c>
      <c r="AG17" s="25" t="s">
        <v>350</v>
      </c>
      <c r="AH17" s="26">
        <v>16</v>
      </c>
      <c r="AI17" s="23">
        <f t="shared" si="0"/>
        <v>136</v>
      </c>
      <c r="AJ17" s="24">
        <f t="shared" si="1"/>
        <v>111</v>
      </c>
    </row>
    <row r="18" spans="1:36" ht="14.4" x14ac:dyDescent="0.3">
      <c r="A18">
        <f t="shared" si="2"/>
        <v>13</v>
      </c>
      <c r="B18" s="85" t="str">
        <f>'Week 1'!B18</f>
        <v>Walker</v>
      </c>
      <c r="C18" s="94" t="s">
        <v>127</v>
      </c>
      <c r="D18" s="149">
        <v>16</v>
      </c>
      <c r="E18" s="94" t="s">
        <v>155</v>
      </c>
      <c r="F18" s="149">
        <v>8</v>
      </c>
      <c r="G18" s="94" t="s">
        <v>129</v>
      </c>
      <c r="H18" s="149">
        <v>11</v>
      </c>
      <c r="I18" s="94" t="s">
        <v>128</v>
      </c>
      <c r="J18" s="149">
        <v>13</v>
      </c>
      <c r="K18" s="94" t="s">
        <v>143</v>
      </c>
      <c r="L18" s="149">
        <v>4</v>
      </c>
      <c r="M18" s="94" t="s">
        <v>131</v>
      </c>
      <c r="N18" s="149">
        <v>5</v>
      </c>
      <c r="O18" s="94" t="s">
        <v>134</v>
      </c>
      <c r="P18" s="149">
        <v>7</v>
      </c>
      <c r="Q18" s="94" t="s">
        <v>163</v>
      </c>
      <c r="R18" s="149">
        <v>1</v>
      </c>
      <c r="S18" s="94" t="s">
        <v>152</v>
      </c>
      <c r="T18" s="149">
        <v>12</v>
      </c>
      <c r="U18" s="94" t="s">
        <v>138</v>
      </c>
      <c r="V18" s="149">
        <v>3</v>
      </c>
      <c r="W18" s="94" t="s">
        <v>153</v>
      </c>
      <c r="X18" s="149">
        <v>2</v>
      </c>
      <c r="Y18" s="94" t="s">
        <v>160</v>
      </c>
      <c r="Z18" s="149">
        <v>9</v>
      </c>
      <c r="AA18" s="94" t="s">
        <v>161</v>
      </c>
      <c r="AB18" s="149">
        <v>15</v>
      </c>
      <c r="AC18" s="94" t="s">
        <v>137</v>
      </c>
      <c r="AD18" s="149">
        <v>10</v>
      </c>
      <c r="AE18" s="94" t="s">
        <v>154</v>
      </c>
      <c r="AF18" s="149">
        <v>6</v>
      </c>
      <c r="AG18" s="94" t="s">
        <v>144</v>
      </c>
      <c r="AH18" s="149">
        <v>14</v>
      </c>
      <c r="AI18" s="35">
        <f t="shared" si="0"/>
        <v>136</v>
      </c>
      <c r="AJ18" s="36">
        <f t="shared" si="1"/>
        <v>119</v>
      </c>
    </row>
    <row r="19" spans="1:36" ht="14.4" customHeight="1" x14ac:dyDescent="0.3">
      <c r="A19">
        <f t="shared" si="2"/>
        <v>15</v>
      </c>
      <c r="B19" s="70" t="str">
        <f>'Week 1'!B19</f>
        <v>A. Little</v>
      </c>
      <c r="C19" s="25" t="s">
        <v>127</v>
      </c>
      <c r="D19" s="26">
        <v>10</v>
      </c>
      <c r="E19" s="25" t="s">
        <v>155</v>
      </c>
      <c r="F19" s="26">
        <v>15</v>
      </c>
      <c r="G19" s="25" t="s">
        <v>129</v>
      </c>
      <c r="H19" s="26">
        <v>13</v>
      </c>
      <c r="I19" s="25" t="s">
        <v>145</v>
      </c>
      <c r="J19" s="26">
        <v>1</v>
      </c>
      <c r="K19" s="25" t="s">
        <v>143</v>
      </c>
      <c r="L19" s="26">
        <v>4</v>
      </c>
      <c r="M19" s="25" t="s">
        <v>131</v>
      </c>
      <c r="N19" s="26">
        <v>8</v>
      </c>
      <c r="O19" s="25" t="s">
        <v>134</v>
      </c>
      <c r="P19" s="26">
        <v>2</v>
      </c>
      <c r="Q19" s="25" t="s">
        <v>163</v>
      </c>
      <c r="R19" s="26">
        <v>3</v>
      </c>
      <c r="S19" s="25" t="s">
        <v>152</v>
      </c>
      <c r="T19" s="26">
        <v>9</v>
      </c>
      <c r="U19" s="25" t="s">
        <v>138</v>
      </c>
      <c r="V19" s="26">
        <v>7</v>
      </c>
      <c r="W19" s="25" t="s">
        <v>135</v>
      </c>
      <c r="X19" s="26">
        <v>11</v>
      </c>
      <c r="Y19" s="25" t="s">
        <v>160</v>
      </c>
      <c r="Z19" s="26">
        <v>12</v>
      </c>
      <c r="AA19" s="25" t="s">
        <v>161</v>
      </c>
      <c r="AB19" s="26">
        <v>16</v>
      </c>
      <c r="AC19" s="25" t="s">
        <v>137</v>
      </c>
      <c r="AD19" s="26">
        <v>6</v>
      </c>
      <c r="AE19" s="25" t="s">
        <v>154</v>
      </c>
      <c r="AF19" s="26">
        <v>5</v>
      </c>
      <c r="AG19" s="25" t="s">
        <v>144</v>
      </c>
      <c r="AH19" s="26">
        <v>14</v>
      </c>
      <c r="AI19" s="16">
        <f t="shared" si="0"/>
        <v>136</v>
      </c>
      <c r="AJ19" s="8">
        <f t="shared" si="1"/>
        <v>118</v>
      </c>
    </row>
    <row r="20" spans="1:36" ht="14.4" x14ac:dyDescent="0.3">
      <c r="A20">
        <f t="shared" si="2"/>
        <v>11</v>
      </c>
      <c r="B20" s="85" t="str">
        <f>'Week 1'!B20</f>
        <v>Carly</v>
      </c>
      <c r="C20" s="94" t="s">
        <v>127</v>
      </c>
      <c r="D20" s="147">
        <v>1</v>
      </c>
      <c r="E20" s="94" t="s">
        <v>155</v>
      </c>
      <c r="F20" s="147">
        <v>6</v>
      </c>
      <c r="G20" s="94" t="s">
        <v>129</v>
      </c>
      <c r="H20" s="147">
        <v>13</v>
      </c>
      <c r="I20" s="94" t="s">
        <v>128</v>
      </c>
      <c r="J20" s="147">
        <v>15</v>
      </c>
      <c r="K20" s="94" t="s">
        <v>148</v>
      </c>
      <c r="L20" s="147">
        <v>2</v>
      </c>
      <c r="M20" s="94" t="s">
        <v>131</v>
      </c>
      <c r="N20" s="147">
        <v>14</v>
      </c>
      <c r="O20" s="94" t="s">
        <v>134</v>
      </c>
      <c r="P20" s="147">
        <v>9</v>
      </c>
      <c r="Q20" s="94" t="s">
        <v>136</v>
      </c>
      <c r="R20" s="147">
        <v>5</v>
      </c>
      <c r="S20" s="94" t="s">
        <v>152</v>
      </c>
      <c r="T20" s="147">
        <v>4</v>
      </c>
      <c r="U20" s="94" t="s">
        <v>138</v>
      </c>
      <c r="V20" s="147">
        <v>7</v>
      </c>
      <c r="W20" s="94" t="s">
        <v>135</v>
      </c>
      <c r="X20" s="147">
        <v>8</v>
      </c>
      <c r="Y20" s="94" t="s">
        <v>149</v>
      </c>
      <c r="Z20" s="147">
        <v>3</v>
      </c>
      <c r="AA20" s="94" t="s">
        <v>161</v>
      </c>
      <c r="AB20" s="147">
        <v>16</v>
      </c>
      <c r="AC20" s="94" t="s">
        <v>137</v>
      </c>
      <c r="AD20" s="147">
        <v>12</v>
      </c>
      <c r="AE20" s="94" t="s">
        <v>154</v>
      </c>
      <c r="AF20" s="147">
        <v>10</v>
      </c>
      <c r="AG20" s="94" t="s">
        <v>144</v>
      </c>
      <c r="AH20" s="147">
        <v>11</v>
      </c>
      <c r="AI20" s="35">
        <f t="shared" si="0"/>
        <v>136</v>
      </c>
      <c r="AJ20" s="44">
        <f t="shared" si="1"/>
        <v>120</v>
      </c>
    </row>
    <row r="21" spans="1:36" x14ac:dyDescent="0.3">
      <c r="A21">
        <f t="shared" si="2"/>
        <v>13</v>
      </c>
      <c r="B21" s="84" t="str">
        <f>'Week 1'!B21</f>
        <v>Bobbo</v>
      </c>
      <c r="C21" s="79" t="s">
        <v>127</v>
      </c>
      <c r="D21" s="148">
        <v>1</v>
      </c>
      <c r="E21" s="79" t="s">
        <v>155</v>
      </c>
      <c r="F21" s="148">
        <v>7</v>
      </c>
      <c r="G21" s="79" t="s">
        <v>129</v>
      </c>
      <c r="H21" s="148">
        <v>2</v>
      </c>
      <c r="I21" s="79" t="s">
        <v>128</v>
      </c>
      <c r="J21" s="148">
        <v>12</v>
      </c>
      <c r="K21" s="79" t="s">
        <v>143</v>
      </c>
      <c r="L21" s="148">
        <v>6</v>
      </c>
      <c r="M21" s="79" t="s">
        <v>131</v>
      </c>
      <c r="N21" s="148">
        <v>11</v>
      </c>
      <c r="O21" s="79" t="s">
        <v>134</v>
      </c>
      <c r="P21" s="148">
        <v>13</v>
      </c>
      <c r="Q21" s="79" t="s">
        <v>163</v>
      </c>
      <c r="R21" s="148">
        <v>9</v>
      </c>
      <c r="S21" s="79" t="s">
        <v>152</v>
      </c>
      <c r="T21" s="148">
        <v>14</v>
      </c>
      <c r="U21" s="79" t="s">
        <v>138</v>
      </c>
      <c r="V21" s="148">
        <v>10</v>
      </c>
      <c r="W21" s="79" t="s">
        <v>135</v>
      </c>
      <c r="X21" s="148">
        <v>3</v>
      </c>
      <c r="Y21" s="79" t="s">
        <v>160</v>
      </c>
      <c r="Z21" s="148">
        <v>5</v>
      </c>
      <c r="AA21" s="79" t="s">
        <v>161</v>
      </c>
      <c r="AB21" s="148">
        <v>16</v>
      </c>
      <c r="AC21" s="79" t="s">
        <v>137</v>
      </c>
      <c r="AD21" s="148">
        <v>15</v>
      </c>
      <c r="AE21" s="79" t="s">
        <v>154</v>
      </c>
      <c r="AF21" s="148">
        <v>4</v>
      </c>
      <c r="AG21" s="79" t="s">
        <v>144</v>
      </c>
      <c r="AH21" s="148">
        <v>8</v>
      </c>
      <c r="AI21" s="81">
        <f t="shared" si="0"/>
        <v>136</v>
      </c>
      <c r="AJ21" s="82">
        <f t="shared" si="1"/>
        <v>119</v>
      </c>
    </row>
    <row r="22" spans="1:36" ht="14.4" customHeight="1" x14ac:dyDescent="0.3">
      <c r="A22">
        <f t="shared" si="2"/>
        <v>16</v>
      </c>
      <c r="B22" s="85" t="str">
        <f>'Week 1'!B22</f>
        <v>Trent</v>
      </c>
      <c r="C22" s="94" t="s">
        <v>127</v>
      </c>
      <c r="D22" s="147">
        <v>5</v>
      </c>
      <c r="E22" s="94" t="s">
        <v>155</v>
      </c>
      <c r="F22" s="147">
        <v>2</v>
      </c>
      <c r="G22" s="94" t="s">
        <v>129</v>
      </c>
      <c r="H22" s="147">
        <v>12</v>
      </c>
      <c r="I22" s="94" t="s">
        <v>128</v>
      </c>
      <c r="J22" s="147">
        <v>11</v>
      </c>
      <c r="K22" s="94" t="s">
        <v>148</v>
      </c>
      <c r="L22" s="147">
        <v>3</v>
      </c>
      <c r="M22" s="94" t="s">
        <v>131</v>
      </c>
      <c r="N22" s="147">
        <v>13</v>
      </c>
      <c r="O22" s="94" t="s">
        <v>134</v>
      </c>
      <c r="P22" s="147">
        <v>4</v>
      </c>
      <c r="Q22" s="94" t="s">
        <v>163</v>
      </c>
      <c r="R22" s="147">
        <v>1</v>
      </c>
      <c r="S22" s="94" t="s">
        <v>152</v>
      </c>
      <c r="T22" s="147">
        <v>10</v>
      </c>
      <c r="U22" s="94" t="s">
        <v>138</v>
      </c>
      <c r="V22" s="147">
        <v>9</v>
      </c>
      <c r="W22" s="94" t="s">
        <v>135</v>
      </c>
      <c r="X22" s="147">
        <v>6</v>
      </c>
      <c r="Y22" s="94" t="s">
        <v>160</v>
      </c>
      <c r="Z22" s="147">
        <v>14</v>
      </c>
      <c r="AA22" s="94" t="s">
        <v>161</v>
      </c>
      <c r="AB22" s="147">
        <v>16</v>
      </c>
      <c r="AC22" s="94" t="s">
        <v>137</v>
      </c>
      <c r="AD22" s="147">
        <v>7</v>
      </c>
      <c r="AE22" s="94" t="s">
        <v>154</v>
      </c>
      <c r="AF22" s="147">
        <v>8</v>
      </c>
      <c r="AG22" s="94" t="s">
        <v>144</v>
      </c>
      <c r="AH22" s="147">
        <v>15</v>
      </c>
      <c r="AI22" s="77">
        <f t="shared" si="0"/>
        <v>136</v>
      </c>
      <c r="AJ22" s="78">
        <f t="shared" si="1"/>
        <v>117</v>
      </c>
    </row>
    <row r="23" spans="1:36" ht="15.65" thickBot="1" x14ac:dyDescent="0.35">
      <c r="A23">
        <f t="shared" si="2"/>
        <v>9</v>
      </c>
      <c r="B23" s="70" t="str">
        <f>'Week 1'!B23</f>
        <v>Dean</v>
      </c>
      <c r="C23" s="79" t="s">
        <v>127</v>
      </c>
      <c r="D23" s="80">
        <v>1</v>
      </c>
      <c r="E23" s="79" t="s">
        <v>155</v>
      </c>
      <c r="F23" s="80">
        <v>7</v>
      </c>
      <c r="G23" s="79" t="s">
        <v>129</v>
      </c>
      <c r="H23" s="80">
        <v>12</v>
      </c>
      <c r="I23" s="79" t="s">
        <v>128</v>
      </c>
      <c r="J23" s="80">
        <v>5</v>
      </c>
      <c r="K23" s="79" t="s">
        <v>143</v>
      </c>
      <c r="L23" s="80">
        <v>4</v>
      </c>
      <c r="M23" s="79" t="s">
        <v>131</v>
      </c>
      <c r="N23" s="80">
        <v>16</v>
      </c>
      <c r="O23" s="79" t="s">
        <v>134</v>
      </c>
      <c r="P23" s="80">
        <v>15</v>
      </c>
      <c r="Q23" s="79" t="s">
        <v>163</v>
      </c>
      <c r="R23" s="80">
        <v>3</v>
      </c>
      <c r="S23" s="79" t="s">
        <v>152</v>
      </c>
      <c r="T23" s="80">
        <v>14</v>
      </c>
      <c r="U23" s="79" t="s">
        <v>138</v>
      </c>
      <c r="V23" s="80">
        <v>10</v>
      </c>
      <c r="W23" s="79" t="s">
        <v>135</v>
      </c>
      <c r="X23" s="80">
        <v>2</v>
      </c>
      <c r="Y23" s="79" t="s">
        <v>160</v>
      </c>
      <c r="Z23" s="80">
        <v>6</v>
      </c>
      <c r="AA23" s="79" t="s">
        <v>161</v>
      </c>
      <c r="AB23" s="80">
        <v>13</v>
      </c>
      <c r="AC23" s="79" t="s">
        <v>137</v>
      </c>
      <c r="AD23" s="80">
        <v>8</v>
      </c>
      <c r="AE23" s="79" t="s">
        <v>154</v>
      </c>
      <c r="AF23" s="80">
        <v>9</v>
      </c>
      <c r="AG23" s="151" t="s">
        <v>144</v>
      </c>
      <c r="AH23" s="80">
        <v>11</v>
      </c>
      <c r="AI23" s="81">
        <f t="shared" si="0"/>
        <v>136</v>
      </c>
      <c r="AJ23" s="82">
        <f t="shared" si="1"/>
        <v>122</v>
      </c>
    </row>
    <row r="24" spans="1:36" ht="15.65" thickBot="1" x14ac:dyDescent="0.35">
      <c r="A24">
        <f t="shared" si="2"/>
        <v>1</v>
      </c>
      <c r="B24" s="85" t="str">
        <f>'Week 1'!B24</f>
        <v>Randi</v>
      </c>
      <c r="C24" s="94" t="s">
        <v>127</v>
      </c>
      <c r="D24" s="149">
        <v>8</v>
      </c>
      <c r="E24" s="94" t="s">
        <v>155</v>
      </c>
      <c r="F24" s="149">
        <v>15</v>
      </c>
      <c r="G24" s="94" t="s">
        <v>129</v>
      </c>
      <c r="H24" s="149">
        <v>14</v>
      </c>
      <c r="I24" s="94" t="s">
        <v>128</v>
      </c>
      <c r="J24" s="149">
        <v>13</v>
      </c>
      <c r="K24" s="94" t="s">
        <v>143</v>
      </c>
      <c r="L24" s="149">
        <v>1</v>
      </c>
      <c r="M24" s="94" t="s">
        <v>131</v>
      </c>
      <c r="N24" s="149">
        <v>11</v>
      </c>
      <c r="O24" s="94" t="s">
        <v>134</v>
      </c>
      <c r="P24" s="149">
        <v>9</v>
      </c>
      <c r="Q24" s="94" t="s">
        <v>136</v>
      </c>
      <c r="R24" s="149">
        <v>2</v>
      </c>
      <c r="S24" s="94" t="s">
        <v>152</v>
      </c>
      <c r="T24" s="149">
        <v>7</v>
      </c>
      <c r="U24" s="94" t="s">
        <v>138</v>
      </c>
      <c r="V24" s="149">
        <v>4</v>
      </c>
      <c r="W24" s="94" t="s">
        <v>135</v>
      </c>
      <c r="X24" s="149">
        <v>5</v>
      </c>
      <c r="Y24" s="94" t="s">
        <v>160</v>
      </c>
      <c r="Z24" s="149">
        <v>10</v>
      </c>
      <c r="AA24" s="94" t="s">
        <v>161</v>
      </c>
      <c r="AB24" s="149">
        <v>16</v>
      </c>
      <c r="AC24" s="94" t="s">
        <v>137</v>
      </c>
      <c r="AD24" s="149">
        <v>12</v>
      </c>
      <c r="AE24" s="94" t="s">
        <v>154</v>
      </c>
      <c r="AF24" s="150">
        <v>3</v>
      </c>
      <c r="AG24" s="152" t="s">
        <v>198</v>
      </c>
      <c r="AH24" s="5">
        <v>6</v>
      </c>
      <c r="AI24" s="35">
        <f t="shared" si="0"/>
        <v>136</v>
      </c>
      <c r="AJ24" s="118">
        <f t="shared" si="1"/>
        <v>136</v>
      </c>
    </row>
    <row r="25" spans="1:36" x14ac:dyDescent="0.3">
      <c r="A25">
        <f t="shared" si="2"/>
        <v>20</v>
      </c>
      <c r="B25" s="70" t="str">
        <f>'Week 1'!B25</f>
        <v>Brett J.</v>
      </c>
      <c r="C25" s="25" t="s">
        <v>142</v>
      </c>
      <c r="D25" s="26">
        <v>2</v>
      </c>
      <c r="E25" s="25" t="s">
        <v>155</v>
      </c>
      <c r="F25" s="26">
        <v>7</v>
      </c>
      <c r="G25" s="25" t="s">
        <v>129</v>
      </c>
      <c r="H25" s="26">
        <v>9</v>
      </c>
      <c r="I25" s="25" t="s">
        <v>128</v>
      </c>
      <c r="J25" s="26">
        <v>5</v>
      </c>
      <c r="K25" s="25" t="s">
        <v>143</v>
      </c>
      <c r="L25" s="26">
        <v>6</v>
      </c>
      <c r="M25" s="25" t="s">
        <v>131</v>
      </c>
      <c r="N25" s="26">
        <v>15</v>
      </c>
      <c r="O25" s="25" t="s">
        <v>134</v>
      </c>
      <c r="P25" s="26">
        <v>13</v>
      </c>
      <c r="Q25" s="25" t="s">
        <v>163</v>
      </c>
      <c r="R25" s="26">
        <v>4</v>
      </c>
      <c r="S25" s="25" t="s">
        <v>152</v>
      </c>
      <c r="T25" s="26">
        <v>14</v>
      </c>
      <c r="U25" s="25" t="s">
        <v>141</v>
      </c>
      <c r="V25" s="26">
        <v>3</v>
      </c>
      <c r="W25" s="25" t="s">
        <v>153</v>
      </c>
      <c r="X25" s="26">
        <v>1</v>
      </c>
      <c r="Y25" s="25" t="s">
        <v>160</v>
      </c>
      <c r="Z25" s="26">
        <v>10</v>
      </c>
      <c r="AA25" s="25" t="s">
        <v>161</v>
      </c>
      <c r="AB25" s="26">
        <v>16</v>
      </c>
      <c r="AC25" s="25" t="s">
        <v>137</v>
      </c>
      <c r="AD25" s="26">
        <v>11</v>
      </c>
      <c r="AE25" s="25" t="s">
        <v>154</v>
      </c>
      <c r="AF25" s="26">
        <v>8</v>
      </c>
      <c r="AG25" s="95" t="s">
        <v>144</v>
      </c>
      <c r="AH25" s="26">
        <v>12</v>
      </c>
      <c r="AI25" s="16">
        <f t="shared" si="0"/>
        <v>136</v>
      </c>
      <c r="AJ25" s="8">
        <f t="shared" si="1"/>
        <v>114</v>
      </c>
    </row>
    <row r="26" spans="1:36" x14ac:dyDescent="0.3">
      <c r="A26">
        <f t="shared" si="2"/>
        <v>20</v>
      </c>
      <c r="B26" s="85" t="str">
        <f>'Week 1'!B26</f>
        <v>Derek</v>
      </c>
      <c r="C26" s="94" t="s">
        <v>127</v>
      </c>
      <c r="D26" s="147">
        <v>5</v>
      </c>
      <c r="E26" s="94" t="s">
        <v>361</v>
      </c>
      <c r="F26" s="147">
        <v>14</v>
      </c>
      <c r="G26" s="94" t="s">
        <v>129</v>
      </c>
      <c r="H26" s="147">
        <v>11</v>
      </c>
      <c r="I26" s="94" t="s">
        <v>368</v>
      </c>
      <c r="J26" s="147">
        <v>10</v>
      </c>
      <c r="K26" s="94" t="s">
        <v>143</v>
      </c>
      <c r="L26" s="147">
        <v>7</v>
      </c>
      <c r="M26" s="94" t="s">
        <v>131</v>
      </c>
      <c r="N26" s="147">
        <v>16</v>
      </c>
      <c r="O26" s="94" t="s">
        <v>133</v>
      </c>
      <c r="P26" s="147">
        <v>4</v>
      </c>
      <c r="Q26" s="94" t="s">
        <v>163</v>
      </c>
      <c r="R26" s="147">
        <v>12</v>
      </c>
      <c r="S26" s="94" t="s">
        <v>152</v>
      </c>
      <c r="T26" s="147">
        <v>8</v>
      </c>
      <c r="U26" s="94" t="s">
        <v>138</v>
      </c>
      <c r="V26" s="147">
        <v>1</v>
      </c>
      <c r="W26" s="94" t="s">
        <v>135</v>
      </c>
      <c r="X26" s="147">
        <v>3</v>
      </c>
      <c r="Y26" s="94" t="s">
        <v>160</v>
      </c>
      <c r="Z26" s="147">
        <v>2</v>
      </c>
      <c r="AA26" s="94" t="s">
        <v>161</v>
      </c>
      <c r="AB26" s="147">
        <v>15</v>
      </c>
      <c r="AC26" s="94" t="s">
        <v>137</v>
      </c>
      <c r="AD26" s="147">
        <v>9</v>
      </c>
      <c r="AE26" s="94" t="s">
        <v>154</v>
      </c>
      <c r="AF26" s="147">
        <v>13</v>
      </c>
      <c r="AG26" s="94" t="s">
        <v>144</v>
      </c>
      <c r="AH26" s="147">
        <v>6</v>
      </c>
      <c r="AI26" s="35">
        <f t="shared" si="0"/>
        <v>136</v>
      </c>
      <c r="AJ26" s="118">
        <f t="shared" si="1"/>
        <v>114</v>
      </c>
    </row>
    <row r="27" spans="1:36" x14ac:dyDescent="0.3">
      <c r="A27">
        <f t="shared" si="2"/>
        <v>26</v>
      </c>
      <c r="B27" s="70" t="str">
        <f>'Week 1'!B27</f>
        <v>Colby</v>
      </c>
      <c r="C27" s="25" t="s">
        <v>127</v>
      </c>
      <c r="D27" s="26">
        <v>7</v>
      </c>
      <c r="E27" s="25" t="s">
        <v>155</v>
      </c>
      <c r="F27" s="26">
        <v>6</v>
      </c>
      <c r="G27" s="25" t="s">
        <v>126</v>
      </c>
      <c r="H27" s="26">
        <v>5</v>
      </c>
      <c r="I27" s="25" t="s">
        <v>128</v>
      </c>
      <c r="J27" s="26">
        <v>13</v>
      </c>
      <c r="K27" s="25" t="s">
        <v>148</v>
      </c>
      <c r="L27" s="26">
        <v>12</v>
      </c>
      <c r="M27" s="25" t="s">
        <v>131</v>
      </c>
      <c r="N27" s="26">
        <v>14</v>
      </c>
      <c r="O27" s="25" t="s">
        <v>134</v>
      </c>
      <c r="P27" s="26">
        <v>15</v>
      </c>
      <c r="Q27" s="25" t="s">
        <v>136</v>
      </c>
      <c r="R27" s="26">
        <v>4</v>
      </c>
      <c r="S27" s="25" t="s">
        <v>132</v>
      </c>
      <c r="T27" s="26">
        <v>3</v>
      </c>
      <c r="U27" s="25" t="s">
        <v>141</v>
      </c>
      <c r="V27" s="26">
        <v>9</v>
      </c>
      <c r="W27" s="25" t="s">
        <v>135</v>
      </c>
      <c r="X27" s="26">
        <v>2</v>
      </c>
      <c r="Y27" s="25" t="s">
        <v>149</v>
      </c>
      <c r="Z27" s="26">
        <v>1</v>
      </c>
      <c r="AA27" s="25" t="s">
        <v>161</v>
      </c>
      <c r="AB27" s="26">
        <v>16</v>
      </c>
      <c r="AC27" s="25" t="s">
        <v>123</v>
      </c>
      <c r="AD27" s="26">
        <v>8</v>
      </c>
      <c r="AE27" s="25" t="s">
        <v>154</v>
      </c>
      <c r="AF27" s="26">
        <v>11</v>
      </c>
      <c r="AG27" s="25" t="s">
        <v>144</v>
      </c>
      <c r="AH27" s="26">
        <v>10</v>
      </c>
      <c r="AI27" s="16">
        <f>SUM(D27:AH27)</f>
        <v>136</v>
      </c>
      <c r="AJ27" s="8">
        <f t="shared" si="1"/>
        <v>88</v>
      </c>
    </row>
    <row r="28" spans="1:36" x14ac:dyDescent="0.3">
      <c r="A28">
        <f t="shared" si="2"/>
        <v>4</v>
      </c>
      <c r="B28" s="85" t="str">
        <f>'Week 1'!B28</f>
        <v>Bret F.</v>
      </c>
      <c r="C28" s="94" t="s">
        <v>127</v>
      </c>
      <c r="D28" s="147">
        <v>7</v>
      </c>
      <c r="E28" s="94" t="s">
        <v>155</v>
      </c>
      <c r="F28" s="147">
        <v>6</v>
      </c>
      <c r="G28" s="94" t="s">
        <v>129</v>
      </c>
      <c r="H28" s="147">
        <v>12</v>
      </c>
      <c r="I28" s="94" t="s">
        <v>128</v>
      </c>
      <c r="J28" s="147">
        <v>11</v>
      </c>
      <c r="K28" s="94" t="s">
        <v>143</v>
      </c>
      <c r="L28" s="147">
        <v>10</v>
      </c>
      <c r="M28" s="94" t="s">
        <v>131</v>
      </c>
      <c r="N28" s="147">
        <v>14</v>
      </c>
      <c r="O28" s="94" t="s">
        <v>134</v>
      </c>
      <c r="P28" s="147">
        <v>13</v>
      </c>
      <c r="Q28" s="94" t="s">
        <v>136</v>
      </c>
      <c r="R28" s="147">
        <v>1</v>
      </c>
      <c r="S28" s="94" t="s">
        <v>152</v>
      </c>
      <c r="T28" s="147">
        <v>9</v>
      </c>
      <c r="U28" s="94" t="s">
        <v>138</v>
      </c>
      <c r="V28" s="147">
        <v>2</v>
      </c>
      <c r="W28" s="94" t="s">
        <v>135</v>
      </c>
      <c r="X28" s="147">
        <v>5</v>
      </c>
      <c r="Y28" s="94" t="s">
        <v>160</v>
      </c>
      <c r="Z28" s="147">
        <v>4</v>
      </c>
      <c r="AA28" s="94" t="s">
        <v>161</v>
      </c>
      <c r="AB28" s="147">
        <v>16</v>
      </c>
      <c r="AC28" s="94" t="s">
        <v>137</v>
      </c>
      <c r="AD28" s="147">
        <v>15</v>
      </c>
      <c r="AE28" s="94" t="s">
        <v>154</v>
      </c>
      <c r="AF28" s="147">
        <v>3</v>
      </c>
      <c r="AG28" s="94" t="s">
        <v>144</v>
      </c>
      <c r="AH28" s="147">
        <v>8</v>
      </c>
      <c r="AI28" s="35">
        <f t="shared" si="0"/>
        <v>136</v>
      </c>
      <c r="AJ28" s="118">
        <f>SUM(C61:AH61)</f>
        <v>128</v>
      </c>
    </row>
    <row r="29" spans="1:36" ht="15.65" thickBot="1" x14ac:dyDescent="0.35">
      <c r="A29">
        <f t="shared" si="2"/>
        <v>17</v>
      </c>
      <c r="B29" s="70" t="str">
        <f>'Week 1'!B29</f>
        <v>Chad</v>
      </c>
      <c r="C29" s="25" t="s">
        <v>357</v>
      </c>
      <c r="D29" s="26">
        <v>15</v>
      </c>
      <c r="E29" s="25" t="s">
        <v>360</v>
      </c>
      <c r="F29" s="26">
        <v>3</v>
      </c>
      <c r="G29" s="25" t="s">
        <v>365</v>
      </c>
      <c r="H29" s="26">
        <v>6</v>
      </c>
      <c r="I29" s="25" t="s">
        <v>352</v>
      </c>
      <c r="J29" s="26">
        <v>8</v>
      </c>
      <c r="K29" s="25" t="s">
        <v>363</v>
      </c>
      <c r="L29" s="26">
        <v>12</v>
      </c>
      <c r="M29" s="25" t="s">
        <v>349</v>
      </c>
      <c r="N29" s="26">
        <v>7</v>
      </c>
      <c r="O29" s="25" t="s">
        <v>345</v>
      </c>
      <c r="P29" s="26">
        <v>5</v>
      </c>
      <c r="Q29" s="25" t="s">
        <v>341</v>
      </c>
      <c r="R29" s="26">
        <v>1</v>
      </c>
      <c r="S29" s="25" t="s">
        <v>355</v>
      </c>
      <c r="T29" s="26">
        <v>14</v>
      </c>
      <c r="U29" s="25" t="s">
        <v>351</v>
      </c>
      <c r="V29" s="26">
        <v>2</v>
      </c>
      <c r="W29" s="25" t="s">
        <v>366</v>
      </c>
      <c r="X29" s="26">
        <v>4</v>
      </c>
      <c r="Y29" s="25" t="s">
        <v>359</v>
      </c>
      <c r="Z29" s="26">
        <v>10</v>
      </c>
      <c r="AA29" s="25" t="s">
        <v>338</v>
      </c>
      <c r="AB29" s="26">
        <v>13</v>
      </c>
      <c r="AC29" s="25" t="s">
        <v>346</v>
      </c>
      <c r="AD29" s="26">
        <v>11</v>
      </c>
      <c r="AE29" s="25" t="s">
        <v>347</v>
      </c>
      <c r="AF29" s="26">
        <v>9</v>
      </c>
      <c r="AG29" s="25" t="s">
        <v>350</v>
      </c>
      <c r="AH29" s="26">
        <v>16</v>
      </c>
      <c r="AI29" s="47">
        <f t="shared" si="0"/>
        <v>136</v>
      </c>
      <c r="AJ29" s="48">
        <f t="shared" si="1"/>
        <v>115</v>
      </c>
    </row>
    <row r="30" spans="1:36" ht="15.65" thickBot="1" x14ac:dyDescent="0.35">
      <c r="B30" s="27" t="s">
        <v>15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28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5" spans="2:36" ht="15.65" thickBot="1" x14ac:dyDescent="0.35"/>
    <row r="36" spans="2:36" ht="15.65" thickBot="1" x14ac:dyDescent="0.35">
      <c r="B36" s="21" t="s">
        <v>0</v>
      </c>
      <c r="C36" s="191" t="s">
        <v>127</v>
      </c>
      <c r="D36" s="192"/>
      <c r="E36" s="191" t="s">
        <v>155</v>
      </c>
      <c r="F36" s="192"/>
      <c r="G36" s="191" t="s">
        <v>129</v>
      </c>
      <c r="H36" s="192"/>
      <c r="I36" s="191" t="s">
        <v>128</v>
      </c>
      <c r="J36" s="192"/>
      <c r="K36" s="191" t="s">
        <v>143</v>
      </c>
      <c r="L36" s="192"/>
      <c r="M36" s="191" t="s">
        <v>131</v>
      </c>
      <c r="N36" s="192"/>
      <c r="O36" s="191" t="s">
        <v>134</v>
      </c>
      <c r="P36" s="192"/>
      <c r="Q36" s="191" t="s">
        <v>136</v>
      </c>
      <c r="R36" s="192"/>
      <c r="S36" s="191" t="s">
        <v>152</v>
      </c>
      <c r="T36" s="192"/>
      <c r="U36" s="191" t="s">
        <v>138</v>
      </c>
      <c r="V36" s="192"/>
      <c r="W36" s="191" t="s">
        <v>135</v>
      </c>
      <c r="X36" s="192"/>
      <c r="Y36" s="191" t="s">
        <v>160</v>
      </c>
      <c r="Z36" s="192"/>
      <c r="AA36" s="191" t="s">
        <v>161</v>
      </c>
      <c r="AB36" s="192"/>
      <c r="AC36" s="191" t="s">
        <v>137</v>
      </c>
      <c r="AD36" s="192"/>
      <c r="AE36" s="191" t="s">
        <v>154</v>
      </c>
      <c r="AF36" s="192"/>
      <c r="AG36" s="191" t="s">
        <v>198</v>
      </c>
      <c r="AH36" s="192"/>
      <c r="AI36" s="18"/>
    </row>
    <row r="37" spans="2:36" x14ac:dyDescent="0.3">
      <c r="B37" s="20" t="str">
        <f t="shared" ref="B37:B62" si="3">B4</f>
        <v>Tyson</v>
      </c>
      <c r="C37" s="174">
        <f>IF(C4=C$36,D4,"-")</f>
        <v>7</v>
      </c>
      <c r="D37" s="174"/>
      <c r="E37" s="174">
        <f t="shared" ref="C37:AG52" si="4">IF(E4=E$36,F4,"-")</f>
        <v>10</v>
      </c>
      <c r="F37" s="174"/>
      <c r="G37" s="174">
        <f t="shared" si="4"/>
        <v>15</v>
      </c>
      <c r="H37" s="174"/>
      <c r="I37" s="174">
        <f t="shared" si="4"/>
        <v>9</v>
      </c>
      <c r="J37" s="174"/>
      <c r="K37" s="174">
        <f t="shared" si="4"/>
        <v>4</v>
      </c>
      <c r="L37" s="174"/>
      <c r="M37" s="174">
        <f t="shared" si="4"/>
        <v>14</v>
      </c>
      <c r="N37" s="174"/>
      <c r="O37" s="174">
        <f t="shared" si="4"/>
        <v>5</v>
      </c>
      <c r="P37" s="174"/>
      <c r="Q37" s="174" t="str">
        <f t="shared" si="4"/>
        <v>-</v>
      </c>
      <c r="R37" s="174"/>
      <c r="S37" s="174">
        <f t="shared" si="4"/>
        <v>16</v>
      </c>
      <c r="T37" s="174"/>
      <c r="U37" s="174">
        <f t="shared" si="4"/>
        <v>3</v>
      </c>
      <c r="V37" s="174"/>
      <c r="W37" s="174" t="str">
        <f t="shared" si="4"/>
        <v>-</v>
      </c>
      <c r="X37" s="174"/>
      <c r="Y37" s="174">
        <f t="shared" si="4"/>
        <v>11</v>
      </c>
      <c r="Z37" s="174"/>
      <c r="AA37" s="174">
        <f t="shared" si="4"/>
        <v>12</v>
      </c>
      <c r="AB37" s="174"/>
      <c r="AC37" s="174">
        <f t="shared" si="4"/>
        <v>6</v>
      </c>
      <c r="AD37" s="174"/>
      <c r="AE37" s="174">
        <f t="shared" si="4"/>
        <v>13</v>
      </c>
      <c r="AF37" s="174"/>
      <c r="AG37" s="174" t="str">
        <f t="shared" si="4"/>
        <v>-</v>
      </c>
      <c r="AH37" s="174"/>
      <c r="AJ37" s="19">
        <f t="shared" ref="AJ37:AJ62" si="5">COUNTIF(C37:AH37,"&gt;=1")</f>
        <v>13</v>
      </c>
    </row>
    <row r="38" spans="2:36" x14ac:dyDescent="0.3">
      <c r="B38" s="91" t="str">
        <f t="shared" si="3"/>
        <v>Ben</v>
      </c>
      <c r="C38" s="172" t="str">
        <f t="shared" si="4"/>
        <v>-</v>
      </c>
      <c r="D38" s="172"/>
      <c r="E38" s="172">
        <f t="shared" si="4"/>
        <v>8</v>
      </c>
      <c r="F38" s="172"/>
      <c r="G38" s="172">
        <f t="shared" si="4"/>
        <v>10</v>
      </c>
      <c r="H38" s="172"/>
      <c r="I38" s="172">
        <f t="shared" si="4"/>
        <v>12</v>
      </c>
      <c r="J38" s="172"/>
      <c r="K38" s="172" t="str">
        <f t="shared" si="4"/>
        <v>-</v>
      </c>
      <c r="L38" s="172"/>
      <c r="M38" s="172">
        <f t="shared" si="4"/>
        <v>16</v>
      </c>
      <c r="N38" s="172"/>
      <c r="O38" s="172">
        <f t="shared" si="4"/>
        <v>11</v>
      </c>
      <c r="P38" s="172"/>
      <c r="Q38" s="172">
        <f t="shared" si="4"/>
        <v>4</v>
      </c>
      <c r="R38" s="172"/>
      <c r="S38" s="172">
        <f t="shared" si="4"/>
        <v>7</v>
      </c>
      <c r="T38" s="172"/>
      <c r="U38" s="172">
        <f t="shared" si="4"/>
        <v>5</v>
      </c>
      <c r="V38" s="172"/>
      <c r="W38" s="172" t="str">
        <f t="shared" si="4"/>
        <v>-</v>
      </c>
      <c r="X38" s="172"/>
      <c r="Y38" s="172">
        <f t="shared" si="4"/>
        <v>9</v>
      </c>
      <c r="Z38" s="172"/>
      <c r="AA38" s="172">
        <f t="shared" si="4"/>
        <v>14</v>
      </c>
      <c r="AB38" s="172"/>
      <c r="AC38" s="172">
        <f t="shared" si="4"/>
        <v>13</v>
      </c>
      <c r="AD38" s="172"/>
      <c r="AE38" s="172">
        <f t="shared" si="4"/>
        <v>6</v>
      </c>
      <c r="AF38" s="172"/>
      <c r="AG38" s="172" t="str">
        <f t="shared" si="4"/>
        <v>-</v>
      </c>
      <c r="AH38" s="172"/>
      <c r="AJ38" s="19">
        <f t="shared" si="5"/>
        <v>12</v>
      </c>
    </row>
    <row r="39" spans="2:36" x14ac:dyDescent="0.3">
      <c r="B39" s="10" t="str">
        <f t="shared" si="3"/>
        <v>Trevor</v>
      </c>
      <c r="C39" s="174" t="str">
        <f t="shared" si="4"/>
        <v>-</v>
      </c>
      <c r="D39" s="174"/>
      <c r="E39" s="174">
        <f t="shared" si="4"/>
        <v>7</v>
      </c>
      <c r="F39" s="174"/>
      <c r="G39" s="174">
        <f t="shared" si="4"/>
        <v>12</v>
      </c>
      <c r="H39" s="174"/>
      <c r="I39" s="174">
        <f t="shared" si="4"/>
        <v>9</v>
      </c>
      <c r="J39" s="174"/>
      <c r="K39" s="174">
        <f t="shared" si="4"/>
        <v>5</v>
      </c>
      <c r="L39" s="174"/>
      <c r="M39" s="174">
        <f t="shared" si="4"/>
        <v>13</v>
      </c>
      <c r="N39" s="174"/>
      <c r="O39" s="174" t="str">
        <f t="shared" si="4"/>
        <v>-</v>
      </c>
      <c r="P39" s="174"/>
      <c r="Q39" s="174">
        <f t="shared" si="4"/>
        <v>10</v>
      </c>
      <c r="R39" s="174"/>
      <c r="S39" s="174">
        <f t="shared" si="4"/>
        <v>8</v>
      </c>
      <c r="T39" s="174"/>
      <c r="U39" s="174">
        <f t="shared" si="4"/>
        <v>6</v>
      </c>
      <c r="V39" s="174"/>
      <c r="W39" s="174" t="str">
        <f t="shared" si="4"/>
        <v>-</v>
      </c>
      <c r="X39" s="174"/>
      <c r="Y39" s="174">
        <f t="shared" si="4"/>
        <v>11</v>
      </c>
      <c r="Z39" s="174"/>
      <c r="AA39" s="174">
        <f t="shared" si="4"/>
        <v>16</v>
      </c>
      <c r="AB39" s="174"/>
      <c r="AC39" s="174">
        <f t="shared" si="4"/>
        <v>15</v>
      </c>
      <c r="AD39" s="174"/>
      <c r="AE39" s="174" t="str">
        <f t="shared" si="4"/>
        <v>-</v>
      </c>
      <c r="AF39" s="174"/>
      <c r="AG39" s="174" t="str">
        <f t="shared" si="4"/>
        <v>-</v>
      </c>
      <c r="AH39" s="174"/>
      <c r="AJ39" s="19">
        <f t="shared" si="5"/>
        <v>11</v>
      </c>
    </row>
    <row r="40" spans="2:36" x14ac:dyDescent="0.3">
      <c r="B40" s="91" t="str">
        <f t="shared" si="3"/>
        <v>Alex</v>
      </c>
      <c r="C40" s="172">
        <f t="shared" si="4"/>
        <v>7</v>
      </c>
      <c r="D40" s="172"/>
      <c r="E40" s="172">
        <f t="shared" si="4"/>
        <v>9</v>
      </c>
      <c r="F40" s="172"/>
      <c r="G40" s="172">
        <f t="shared" si="4"/>
        <v>14</v>
      </c>
      <c r="H40" s="172"/>
      <c r="I40" s="172">
        <f t="shared" si="4"/>
        <v>11</v>
      </c>
      <c r="J40" s="172"/>
      <c r="K40" s="172">
        <f t="shared" si="4"/>
        <v>1</v>
      </c>
      <c r="L40" s="172"/>
      <c r="M40" s="172">
        <f t="shared" si="4"/>
        <v>13</v>
      </c>
      <c r="N40" s="172"/>
      <c r="O40" s="172">
        <f t="shared" si="4"/>
        <v>6</v>
      </c>
      <c r="P40" s="172"/>
      <c r="Q40" s="172" t="str">
        <f t="shared" si="4"/>
        <v>-</v>
      </c>
      <c r="R40" s="172"/>
      <c r="S40" s="172">
        <f t="shared" si="4"/>
        <v>10</v>
      </c>
      <c r="T40" s="172"/>
      <c r="U40" s="172">
        <f t="shared" si="4"/>
        <v>2</v>
      </c>
      <c r="V40" s="172"/>
      <c r="W40" s="172">
        <f t="shared" si="4"/>
        <v>3</v>
      </c>
      <c r="X40" s="172"/>
      <c r="Y40" s="172">
        <f t="shared" si="4"/>
        <v>12</v>
      </c>
      <c r="Z40" s="172"/>
      <c r="AA40" s="172">
        <f t="shared" si="4"/>
        <v>15</v>
      </c>
      <c r="AB40" s="172"/>
      <c r="AC40" s="172">
        <f t="shared" si="4"/>
        <v>16</v>
      </c>
      <c r="AD40" s="172"/>
      <c r="AE40" s="172">
        <f t="shared" si="4"/>
        <v>4</v>
      </c>
      <c r="AF40" s="172"/>
      <c r="AG40" s="172" t="str">
        <f t="shared" si="4"/>
        <v>-</v>
      </c>
      <c r="AH40" s="172"/>
      <c r="AJ40" s="19">
        <f t="shared" si="5"/>
        <v>14</v>
      </c>
    </row>
    <row r="41" spans="2:36" x14ac:dyDescent="0.3">
      <c r="B41" s="10" t="str">
        <f t="shared" si="3"/>
        <v>Katelyn</v>
      </c>
      <c r="C41" s="174">
        <f>IF(C8=C$36,D8,"-")</f>
        <v>7</v>
      </c>
      <c r="D41" s="174"/>
      <c r="E41" s="174">
        <f t="shared" si="4"/>
        <v>16</v>
      </c>
      <c r="F41" s="174"/>
      <c r="G41" s="174">
        <f t="shared" si="4"/>
        <v>15</v>
      </c>
      <c r="H41" s="174"/>
      <c r="I41" s="174">
        <f t="shared" si="4"/>
        <v>13</v>
      </c>
      <c r="J41" s="174"/>
      <c r="K41" s="174" t="str">
        <f t="shared" si="4"/>
        <v>-</v>
      </c>
      <c r="L41" s="174"/>
      <c r="M41" s="174">
        <f t="shared" si="4"/>
        <v>12</v>
      </c>
      <c r="N41" s="174"/>
      <c r="O41" s="174">
        <f t="shared" si="4"/>
        <v>6</v>
      </c>
      <c r="P41" s="174"/>
      <c r="Q41" s="174">
        <f t="shared" si="4"/>
        <v>2</v>
      </c>
      <c r="R41" s="174"/>
      <c r="S41" s="174">
        <f t="shared" si="4"/>
        <v>9</v>
      </c>
      <c r="T41" s="174"/>
      <c r="U41" s="174">
        <f t="shared" si="4"/>
        <v>4</v>
      </c>
      <c r="V41" s="174"/>
      <c r="W41" s="174">
        <f t="shared" si="4"/>
        <v>5</v>
      </c>
      <c r="X41" s="174"/>
      <c r="Y41" s="174">
        <f t="shared" si="4"/>
        <v>10</v>
      </c>
      <c r="Z41" s="174"/>
      <c r="AA41" s="174">
        <f t="shared" si="4"/>
        <v>14</v>
      </c>
      <c r="AB41" s="174"/>
      <c r="AC41" s="174">
        <f t="shared" si="4"/>
        <v>11</v>
      </c>
      <c r="AD41" s="174"/>
      <c r="AE41" s="174">
        <f t="shared" si="4"/>
        <v>3</v>
      </c>
      <c r="AF41" s="174"/>
      <c r="AG41" s="174" t="str">
        <f t="shared" si="4"/>
        <v>-</v>
      </c>
      <c r="AH41" s="174"/>
      <c r="AJ41" s="19">
        <f t="shared" si="5"/>
        <v>14</v>
      </c>
    </row>
    <row r="42" spans="2:36" x14ac:dyDescent="0.3">
      <c r="B42" s="91" t="str">
        <f t="shared" si="3"/>
        <v>Shelby</v>
      </c>
      <c r="C42" s="172" t="str">
        <f t="shared" si="4"/>
        <v>-</v>
      </c>
      <c r="D42" s="172"/>
      <c r="E42" s="172">
        <f t="shared" si="4"/>
        <v>5</v>
      </c>
      <c r="F42" s="172"/>
      <c r="G42" s="172" t="str">
        <f t="shared" si="4"/>
        <v>-</v>
      </c>
      <c r="H42" s="172"/>
      <c r="I42" s="172">
        <f t="shared" si="4"/>
        <v>13</v>
      </c>
      <c r="J42" s="172"/>
      <c r="K42" s="172">
        <f t="shared" si="4"/>
        <v>9</v>
      </c>
      <c r="L42" s="172"/>
      <c r="M42" s="172">
        <f t="shared" si="4"/>
        <v>2</v>
      </c>
      <c r="N42" s="172"/>
      <c r="O42" s="172">
        <f t="shared" si="4"/>
        <v>16</v>
      </c>
      <c r="P42" s="172"/>
      <c r="Q42" s="172">
        <f t="shared" si="4"/>
        <v>7</v>
      </c>
      <c r="R42" s="172"/>
      <c r="S42" s="172">
        <f t="shared" si="4"/>
        <v>15</v>
      </c>
      <c r="T42" s="172"/>
      <c r="U42" s="172" t="str">
        <f t="shared" si="4"/>
        <v>-</v>
      </c>
      <c r="V42" s="172"/>
      <c r="W42" s="172">
        <f t="shared" si="4"/>
        <v>14</v>
      </c>
      <c r="X42" s="172"/>
      <c r="Y42" s="172" t="str">
        <f t="shared" si="4"/>
        <v>-</v>
      </c>
      <c r="Z42" s="172"/>
      <c r="AA42" s="172">
        <f t="shared" si="4"/>
        <v>12</v>
      </c>
      <c r="AB42" s="172"/>
      <c r="AC42" s="172">
        <f t="shared" si="4"/>
        <v>6</v>
      </c>
      <c r="AD42" s="172"/>
      <c r="AE42" s="172" t="str">
        <f t="shared" si="4"/>
        <v>-</v>
      </c>
      <c r="AF42" s="172"/>
      <c r="AG42" s="172">
        <f t="shared" si="4"/>
        <v>8</v>
      </c>
      <c r="AH42" s="172"/>
      <c r="AJ42" s="19">
        <f t="shared" si="5"/>
        <v>11</v>
      </c>
    </row>
    <row r="43" spans="2:36" x14ac:dyDescent="0.3">
      <c r="B43" s="10" t="str">
        <f t="shared" si="3"/>
        <v>Chris</v>
      </c>
      <c r="C43" s="174" t="str">
        <f t="shared" si="4"/>
        <v>-</v>
      </c>
      <c r="D43" s="174"/>
      <c r="E43" s="174">
        <f t="shared" si="4"/>
        <v>15</v>
      </c>
      <c r="F43" s="174"/>
      <c r="G43" s="174">
        <f t="shared" si="4"/>
        <v>6</v>
      </c>
      <c r="H43" s="174"/>
      <c r="I43" s="174">
        <f t="shared" si="4"/>
        <v>12</v>
      </c>
      <c r="J43" s="174"/>
      <c r="K43" s="174">
        <f t="shared" si="4"/>
        <v>4</v>
      </c>
      <c r="L43" s="174"/>
      <c r="M43" s="174">
        <f t="shared" si="4"/>
        <v>13</v>
      </c>
      <c r="N43" s="174"/>
      <c r="O43" s="174" t="str">
        <f t="shared" si="4"/>
        <v>-</v>
      </c>
      <c r="P43" s="174"/>
      <c r="Q43" s="174">
        <f t="shared" si="4"/>
        <v>3</v>
      </c>
      <c r="R43" s="174"/>
      <c r="S43" s="174">
        <f t="shared" si="4"/>
        <v>11</v>
      </c>
      <c r="T43" s="174"/>
      <c r="U43" s="174" t="str">
        <f t="shared" si="4"/>
        <v>-</v>
      </c>
      <c r="V43" s="174"/>
      <c r="W43" s="174" t="str">
        <f t="shared" si="4"/>
        <v>-</v>
      </c>
      <c r="X43" s="174"/>
      <c r="Y43" s="174">
        <f t="shared" si="4"/>
        <v>8</v>
      </c>
      <c r="Z43" s="174"/>
      <c r="AA43" s="174">
        <f t="shared" si="4"/>
        <v>16</v>
      </c>
      <c r="AB43" s="174"/>
      <c r="AC43" s="174">
        <f t="shared" si="4"/>
        <v>14</v>
      </c>
      <c r="AD43" s="174"/>
      <c r="AE43" s="174">
        <f t="shared" si="4"/>
        <v>9</v>
      </c>
      <c r="AF43" s="174"/>
      <c r="AG43" s="174" t="str">
        <f t="shared" si="4"/>
        <v>-</v>
      </c>
      <c r="AH43" s="174"/>
      <c r="AJ43" s="19">
        <f t="shared" si="5"/>
        <v>11</v>
      </c>
    </row>
    <row r="44" spans="2:36" x14ac:dyDescent="0.3">
      <c r="B44" s="91" t="str">
        <f t="shared" si="3"/>
        <v>Jeremy</v>
      </c>
      <c r="C44" s="172">
        <f t="shared" si="4"/>
        <v>12</v>
      </c>
      <c r="D44" s="172"/>
      <c r="E44" s="172">
        <f t="shared" si="4"/>
        <v>11</v>
      </c>
      <c r="F44" s="172"/>
      <c r="G44" s="172">
        <f t="shared" si="4"/>
        <v>8</v>
      </c>
      <c r="H44" s="172"/>
      <c r="I44" s="172">
        <f t="shared" si="4"/>
        <v>9</v>
      </c>
      <c r="J44" s="172"/>
      <c r="K44" s="172">
        <f t="shared" si="4"/>
        <v>1</v>
      </c>
      <c r="L44" s="172"/>
      <c r="M44" s="172">
        <f t="shared" si="4"/>
        <v>16</v>
      </c>
      <c r="N44" s="172"/>
      <c r="O44" s="172">
        <f t="shared" si="4"/>
        <v>10</v>
      </c>
      <c r="P44" s="172"/>
      <c r="Q44" s="172" t="str">
        <f t="shared" si="4"/>
        <v>-</v>
      </c>
      <c r="R44" s="172"/>
      <c r="S44" s="172">
        <f t="shared" si="4"/>
        <v>7</v>
      </c>
      <c r="T44" s="172"/>
      <c r="U44" s="172">
        <f t="shared" si="4"/>
        <v>2</v>
      </c>
      <c r="V44" s="172"/>
      <c r="W44" s="172" t="str">
        <f t="shared" si="4"/>
        <v>-</v>
      </c>
      <c r="X44" s="172"/>
      <c r="Y44" s="172">
        <f t="shared" si="4"/>
        <v>13</v>
      </c>
      <c r="Z44" s="172"/>
      <c r="AA44" s="172">
        <f t="shared" si="4"/>
        <v>15</v>
      </c>
      <c r="AB44" s="172"/>
      <c r="AC44" s="172">
        <f t="shared" si="4"/>
        <v>5</v>
      </c>
      <c r="AD44" s="172"/>
      <c r="AE44" s="172">
        <f t="shared" si="4"/>
        <v>6</v>
      </c>
      <c r="AF44" s="172"/>
      <c r="AG44" s="172" t="str">
        <f t="shared" si="4"/>
        <v>-</v>
      </c>
      <c r="AH44" s="172"/>
      <c r="AJ44" s="19">
        <f t="shared" si="5"/>
        <v>13</v>
      </c>
    </row>
    <row r="45" spans="2:36" x14ac:dyDescent="0.3">
      <c r="B45" s="10" t="str">
        <f t="shared" si="3"/>
        <v>Sam</v>
      </c>
      <c r="C45" s="174">
        <f t="shared" si="4"/>
        <v>2</v>
      </c>
      <c r="D45" s="174"/>
      <c r="E45" s="174">
        <f t="shared" si="4"/>
        <v>15</v>
      </c>
      <c r="F45" s="174"/>
      <c r="G45" s="174">
        <f t="shared" si="4"/>
        <v>7</v>
      </c>
      <c r="H45" s="174"/>
      <c r="I45" s="174">
        <f t="shared" si="4"/>
        <v>8</v>
      </c>
      <c r="J45" s="174"/>
      <c r="K45" s="174">
        <f t="shared" si="4"/>
        <v>6</v>
      </c>
      <c r="L45" s="174"/>
      <c r="M45" s="174">
        <f t="shared" si="4"/>
        <v>9</v>
      </c>
      <c r="N45" s="174"/>
      <c r="O45" s="174">
        <f>IF(O12=O$36,P12,"-")</f>
        <v>14</v>
      </c>
      <c r="P45" s="174"/>
      <c r="Q45" s="174" t="str">
        <f t="shared" si="4"/>
        <v>-</v>
      </c>
      <c r="R45" s="174"/>
      <c r="S45" s="174">
        <f t="shared" si="4"/>
        <v>13</v>
      </c>
      <c r="T45" s="174"/>
      <c r="U45" s="174">
        <f t="shared" si="4"/>
        <v>1</v>
      </c>
      <c r="V45" s="174"/>
      <c r="W45" s="174">
        <f t="shared" si="4"/>
        <v>3</v>
      </c>
      <c r="X45" s="174"/>
      <c r="Y45" s="174">
        <f t="shared" si="4"/>
        <v>12</v>
      </c>
      <c r="Z45" s="174"/>
      <c r="AA45" s="174">
        <f t="shared" si="4"/>
        <v>16</v>
      </c>
      <c r="AB45" s="174"/>
      <c r="AC45" s="174">
        <f t="shared" si="4"/>
        <v>11</v>
      </c>
      <c r="AD45" s="174"/>
      <c r="AE45" s="174">
        <f t="shared" si="4"/>
        <v>4</v>
      </c>
      <c r="AF45" s="174"/>
      <c r="AG45" s="174" t="str">
        <f t="shared" si="4"/>
        <v>-</v>
      </c>
      <c r="AH45" s="174"/>
      <c r="AJ45" s="19">
        <f t="shared" si="5"/>
        <v>14</v>
      </c>
    </row>
    <row r="46" spans="2:36" x14ac:dyDescent="0.3">
      <c r="B46" s="91" t="str">
        <f t="shared" si="3"/>
        <v>Cody</v>
      </c>
      <c r="C46" s="172">
        <f t="shared" si="4"/>
        <v>9</v>
      </c>
      <c r="D46" s="172"/>
      <c r="E46" s="172">
        <f t="shared" si="4"/>
        <v>8</v>
      </c>
      <c r="F46" s="172"/>
      <c r="G46" s="172">
        <f t="shared" si="4"/>
        <v>11</v>
      </c>
      <c r="H46" s="172"/>
      <c r="I46" s="172">
        <f t="shared" si="4"/>
        <v>13</v>
      </c>
      <c r="J46" s="172"/>
      <c r="K46" s="172">
        <f t="shared" si="4"/>
        <v>2</v>
      </c>
      <c r="L46" s="172"/>
      <c r="M46" s="172">
        <f t="shared" si="4"/>
        <v>14</v>
      </c>
      <c r="N46" s="172"/>
      <c r="O46" s="172">
        <f t="shared" si="4"/>
        <v>5</v>
      </c>
      <c r="P46" s="172"/>
      <c r="Q46" s="172">
        <f t="shared" si="4"/>
        <v>3</v>
      </c>
      <c r="R46" s="172"/>
      <c r="S46" s="172">
        <f t="shared" si="4"/>
        <v>12</v>
      </c>
      <c r="T46" s="172"/>
      <c r="U46" s="172" t="str">
        <f t="shared" si="4"/>
        <v>-</v>
      </c>
      <c r="V46" s="172"/>
      <c r="W46" s="172">
        <f t="shared" si="4"/>
        <v>4</v>
      </c>
      <c r="X46" s="172"/>
      <c r="Y46" s="172">
        <f t="shared" si="4"/>
        <v>7</v>
      </c>
      <c r="Z46" s="172"/>
      <c r="AA46" s="172">
        <f t="shared" si="4"/>
        <v>15</v>
      </c>
      <c r="AB46" s="172"/>
      <c r="AC46" s="172">
        <f t="shared" si="4"/>
        <v>16</v>
      </c>
      <c r="AD46" s="172"/>
      <c r="AE46" s="172">
        <f t="shared" si="4"/>
        <v>10</v>
      </c>
      <c r="AF46" s="172"/>
      <c r="AG46" s="172" t="str">
        <f t="shared" si="4"/>
        <v>-</v>
      </c>
      <c r="AH46" s="172"/>
      <c r="AJ46" s="19">
        <f t="shared" si="5"/>
        <v>14</v>
      </c>
    </row>
    <row r="47" spans="2:36" x14ac:dyDescent="0.3">
      <c r="B47" s="10" t="str">
        <f t="shared" si="3"/>
        <v>Tom</v>
      </c>
      <c r="C47" s="174">
        <f t="shared" si="4"/>
        <v>14</v>
      </c>
      <c r="D47" s="174"/>
      <c r="E47" s="174">
        <f t="shared" si="4"/>
        <v>10</v>
      </c>
      <c r="F47" s="174"/>
      <c r="G47" s="174">
        <f t="shared" si="4"/>
        <v>15</v>
      </c>
      <c r="H47" s="174"/>
      <c r="I47" s="174">
        <f t="shared" si="4"/>
        <v>16</v>
      </c>
      <c r="J47" s="174"/>
      <c r="K47" s="174">
        <f t="shared" si="4"/>
        <v>1</v>
      </c>
      <c r="L47" s="174"/>
      <c r="M47" s="174">
        <f t="shared" si="4"/>
        <v>4</v>
      </c>
      <c r="N47" s="174"/>
      <c r="O47" s="174">
        <f t="shared" si="4"/>
        <v>6</v>
      </c>
      <c r="P47" s="174"/>
      <c r="Q47" s="174" t="str">
        <f t="shared" si="4"/>
        <v>-</v>
      </c>
      <c r="R47" s="174"/>
      <c r="S47" s="174">
        <f t="shared" si="4"/>
        <v>9</v>
      </c>
      <c r="T47" s="174"/>
      <c r="U47" s="174">
        <f t="shared" si="4"/>
        <v>11</v>
      </c>
      <c r="V47" s="174"/>
      <c r="W47" s="174">
        <f t="shared" si="4"/>
        <v>5</v>
      </c>
      <c r="X47" s="174"/>
      <c r="Y47" s="174">
        <f t="shared" si="4"/>
        <v>12</v>
      </c>
      <c r="Z47" s="174"/>
      <c r="AA47" s="174">
        <f t="shared" si="4"/>
        <v>8</v>
      </c>
      <c r="AB47" s="174"/>
      <c r="AC47" s="174">
        <f t="shared" si="4"/>
        <v>7</v>
      </c>
      <c r="AD47" s="174"/>
      <c r="AE47" s="174">
        <f t="shared" si="4"/>
        <v>2</v>
      </c>
      <c r="AF47" s="174"/>
      <c r="AG47" s="174" t="str">
        <f t="shared" si="4"/>
        <v>-</v>
      </c>
      <c r="AH47" s="174"/>
      <c r="AJ47" s="19">
        <f t="shared" si="5"/>
        <v>14</v>
      </c>
    </row>
    <row r="48" spans="2:36" x14ac:dyDescent="0.3">
      <c r="B48" s="91" t="str">
        <f t="shared" si="3"/>
        <v>Austin</v>
      </c>
      <c r="C48" s="172">
        <f t="shared" si="4"/>
        <v>8</v>
      </c>
      <c r="D48" s="172"/>
      <c r="E48" s="172">
        <f t="shared" si="4"/>
        <v>3</v>
      </c>
      <c r="F48" s="172"/>
      <c r="G48" s="172">
        <f t="shared" si="4"/>
        <v>6</v>
      </c>
      <c r="H48" s="172"/>
      <c r="I48" s="172">
        <f t="shared" si="4"/>
        <v>11</v>
      </c>
      <c r="J48" s="172"/>
      <c r="K48" s="172">
        <f t="shared" si="4"/>
        <v>12</v>
      </c>
      <c r="L48" s="172"/>
      <c r="M48" s="172">
        <f t="shared" si="4"/>
        <v>9</v>
      </c>
      <c r="N48" s="172"/>
      <c r="O48" s="172">
        <f t="shared" si="4"/>
        <v>14</v>
      </c>
      <c r="P48" s="172"/>
      <c r="Q48" s="172" t="str">
        <f t="shared" si="4"/>
        <v>-</v>
      </c>
      <c r="R48" s="172"/>
      <c r="S48" s="172">
        <f t="shared" si="4"/>
        <v>16</v>
      </c>
      <c r="T48" s="172"/>
      <c r="U48" s="172">
        <f t="shared" si="4"/>
        <v>2</v>
      </c>
      <c r="V48" s="172"/>
      <c r="W48" s="172">
        <f t="shared" si="4"/>
        <v>1</v>
      </c>
      <c r="X48" s="172"/>
      <c r="Y48" s="172">
        <f t="shared" si="4"/>
        <v>5</v>
      </c>
      <c r="Z48" s="172"/>
      <c r="AA48" s="172">
        <f t="shared" si="4"/>
        <v>15</v>
      </c>
      <c r="AB48" s="172"/>
      <c r="AC48" s="172">
        <f t="shared" si="4"/>
        <v>13</v>
      </c>
      <c r="AD48" s="172"/>
      <c r="AE48" s="172">
        <f t="shared" si="4"/>
        <v>10</v>
      </c>
      <c r="AF48" s="172"/>
      <c r="AG48" s="172" t="str">
        <f t="shared" si="4"/>
        <v>-</v>
      </c>
      <c r="AH48" s="172"/>
      <c r="AJ48" s="19">
        <f t="shared" si="5"/>
        <v>14</v>
      </c>
    </row>
    <row r="49" spans="2:36" x14ac:dyDescent="0.3">
      <c r="B49" s="10" t="str">
        <f t="shared" si="3"/>
        <v>Cecil</v>
      </c>
      <c r="C49" s="174">
        <f t="shared" si="4"/>
        <v>9</v>
      </c>
      <c r="D49" s="174"/>
      <c r="E49" s="174">
        <f t="shared" si="4"/>
        <v>16</v>
      </c>
      <c r="F49" s="174"/>
      <c r="G49" s="174">
        <f t="shared" si="4"/>
        <v>7</v>
      </c>
      <c r="H49" s="174"/>
      <c r="I49" s="174">
        <f t="shared" si="4"/>
        <v>14</v>
      </c>
      <c r="J49" s="174"/>
      <c r="K49" s="174">
        <f t="shared" si="4"/>
        <v>4</v>
      </c>
      <c r="L49" s="174"/>
      <c r="M49" s="174">
        <f t="shared" si="4"/>
        <v>12</v>
      </c>
      <c r="N49" s="174"/>
      <c r="O49" s="174">
        <f t="shared" si="4"/>
        <v>8</v>
      </c>
      <c r="P49" s="174"/>
      <c r="Q49" s="174">
        <f t="shared" si="4"/>
        <v>1</v>
      </c>
      <c r="R49" s="174"/>
      <c r="S49" s="174">
        <f t="shared" si="4"/>
        <v>13</v>
      </c>
      <c r="T49" s="174"/>
      <c r="U49" s="174">
        <f t="shared" si="4"/>
        <v>3</v>
      </c>
      <c r="V49" s="174"/>
      <c r="W49" s="174">
        <f t="shared" si="4"/>
        <v>2</v>
      </c>
      <c r="X49" s="174"/>
      <c r="Y49" s="174">
        <f t="shared" si="4"/>
        <v>10</v>
      </c>
      <c r="Z49" s="174"/>
      <c r="AA49" s="174">
        <f t="shared" si="4"/>
        <v>15</v>
      </c>
      <c r="AB49" s="174"/>
      <c r="AC49" s="174">
        <f t="shared" si="4"/>
        <v>11</v>
      </c>
      <c r="AD49" s="174"/>
      <c r="AE49" s="174">
        <f t="shared" si="4"/>
        <v>5</v>
      </c>
      <c r="AF49" s="174"/>
      <c r="AG49" s="174" t="str">
        <f t="shared" si="4"/>
        <v>-</v>
      </c>
      <c r="AH49" s="174"/>
      <c r="AJ49" s="19">
        <f t="shared" si="5"/>
        <v>15</v>
      </c>
    </row>
    <row r="50" spans="2:36" x14ac:dyDescent="0.3">
      <c r="B50" s="91" t="str">
        <f t="shared" si="3"/>
        <v>Thadd</v>
      </c>
      <c r="C50" s="172">
        <f t="shared" si="4"/>
        <v>1</v>
      </c>
      <c r="D50" s="172"/>
      <c r="E50" s="172">
        <f t="shared" si="4"/>
        <v>6</v>
      </c>
      <c r="F50" s="172"/>
      <c r="G50" s="172">
        <f t="shared" si="4"/>
        <v>12</v>
      </c>
      <c r="H50" s="172"/>
      <c r="I50" s="172">
        <f t="shared" si="4"/>
        <v>10</v>
      </c>
      <c r="J50" s="172"/>
      <c r="K50" s="172">
        <f t="shared" si="4"/>
        <v>2</v>
      </c>
      <c r="L50" s="172"/>
      <c r="M50" s="172">
        <f t="shared" si="4"/>
        <v>7</v>
      </c>
      <c r="N50" s="172"/>
      <c r="O50" s="172">
        <f t="shared" si="4"/>
        <v>13</v>
      </c>
      <c r="P50" s="172"/>
      <c r="Q50" s="172" t="str">
        <f t="shared" si="4"/>
        <v>-</v>
      </c>
      <c r="R50" s="172"/>
      <c r="S50" s="172">
        <f t="shared" si="4"/>
        <v>14</v>
      </c>
      <c r="T50" s="172"/>
      <c r="U50" s="172">
        <f t="shared" si="4"/>
        <v>3</v>
      </c>
      <c r="V50" s="172"/>
      <c r="W50" s="172">
        <f t="shared" si="4"/>
        <v>9</v>
      </c>
      <c r="X50" s="172"/>
      <c r="Y50" s="172">
        <f t="shared" si="4"/>
        <v>8</v>
      </c>
      <c r="Z50" s="172"/>
      <c r="AA50" s="172">
        <f t="shared" si="4"/>
        <v>11</v>
      </c>
      <c r="AB50" s="172"/>
      <c r="AC50" s="172">
        <f t="shared" si="4"/>
        <v>15</v>
      </c>
      <c r="AD50" s="172"/>
      <c r="AE50" s="172" t="str">
        <f t="shared" si="4"/>
        <v>-</v>
      </c>
      <c r="AF50" s="172"/>
      <c r="AG50" s="172" t="str">
        <f t="shared" si="4"/>
        <v>-</v>
      </c>
      <c r="AH50" s="172"/>
      <c r="AJ50" s="19">
        <f t="shared" si="5"/>
        <v>13</v>
      </c>
    </row>
    <row r="51" spans="2:36" x14ac:dyDescent="0.3">
      <c r="B51" s="10" t="str">
        <f t="shared" si="3"/>
        <v>Walker</v>
      </c>
      <c r="C51" s="174">
        <f t="shared" si="4"/>
        <v>16</v>
      </c>
      <c r="D51" s="174"/>
      <c r="E51" s="174">
        <f t="shared" si="4"/>
        <v>8</v>
      </c>
      <c r="F51" s="174"/>
      <c r="G51" s="174">
        <f t="shared" si="4"/>
        <v>11</v>
      </c>
      <c r="H51" s="174"/>
      <c r="I51" s="174">
        <f t="shared" si="4"/>
        <v>13</v>
      </c>
      <c r="J51" s="174"/>
      <c r="K51" s="174">
        <f t="shared" si="4"/>
        <v>4</v>
      </c>
      <c r="L51" s="174"/>
      <c r="M51" s="174">
        <f t="shared" si="4"/>
        <v>5</v>
      </c>
      <c r="N51" s="174"/>
      <c r="O51" s="174">
        <f t="shared" si="4"/>
        <v>7</v>
      </c>
      <c r="P51" s="174"/>
      <c r="Q51" s="174" t="str">
        <f t="shared" si="4"/>
        <v>-</v>
      </c>
      <c r="R51" s="174"/>
      <c r="S51" s="174">
        <f t="shared" si="4"/>
        <v>12</v>
      </c>
      <c r="T51" s="174"/>
      <c r="U51" s="174">
        <f t="shared" si="4"/>
        <v>3</v>
      </c>
      <c r="V51" s="174"/>
      <c r="W51" s="174" t="str">
        <f t="shared" si="4"/>
        <v>-</v>
      </c>
      <c r="X51" s="174"/>
      <c r="Y51" s="174">
        <f t="shared" si="4"/>
        <v>9</v>
      </c>
      <c r="Z51" s="174"/>
      <c r="AA51" s="174">
        <f t="shared" si="4"/>
        <v>15</v>
      </c>
      <c r="AB51" s="174"/>
      <c r="AC51" s="174">
        <f t="shared" si="4"/>
        <v>10</v>
      </c>
      <c r="AD51" s="174"/>
      <c r="AE51" s="174">
        <f t="shared" si="4"/>
        <v>6</v>
      </c>
      <c r="AF51" s="174"/>
      <c r="AG51" s="174" t="str">
        <f t="shared" si="4"/>
        <v>-</v>
      </c>
      <c r="AH51" s="174"/>
      <c r="AJ51" s="19">
        <f t="shared" si="5"/>
        <v>13</v>
      </c>
    </row>
    <row r="52" spans="2:36" x14ac:dyDescent="0.3">
      <c r="B52" s="97" t="str">
        <f t="shared" si="3"/>
        <v>A. Little</v>
      </c>
      <c r="C52" s="172">
        <f t="shared" si="4"/>
        <v>10</v>
      </c>
      <c r="D52" s="172"/>
      <c r="E52" s="172">
        <f t="shared" si="4"/>
        <v>15</v>
      </c>
      <c r="F52" s="172"/>
      <c r="G52" s="172">
        <f t="shared" si="4"/>
        <v>13</v>
      </c>
      <c r="H52" s="172"/>
      <c r="I52" s="172" t="str">
        <f t="shared" si="4"/>
        <v>-</v>
      </c>
      <c r="J52" s="172"/>
      <c r="K52" s="172">
        <f t="shared" si="4"/>
        <v>4</v>
      </c>
      <c r="L52" s="172"/>
      <c r="M52" s="172">
        <f t="shared" si="4"/>
        <v>8</v>
      </c>
      <c r="N52" s="172"/>
      <c r="O52" s="172">
        <f t="shared" si="4"/>
        <v>2</v>
      </c>
      <c r="P52" s="172"/>
      <c r="Q52" s="172" t="str">
        <f t="shared" si="4"/>
        <v>-</v>
      </c>
      <c r="R52" s="172"/>
      <c r="S52" s="172">
        <f t="shared" si="4"/>
        <v>9</v>
      </c>
      <c r="T52" s="172"/>
      <c r="U52" s="172">
        <f t="shared" si="4"/>
        <v>7</v>
      </c>
      <c r="V52" s="172"/>
      <c r="W52" s="172">
        <f t="shared" si="4"/>
        <v>11</v>
      </c>
      <c r="X52" s="172"/>
      <c r="Y52" s="172">
        <f t="shared" si="4"/>
        <v>12</v>
      </c>
      <c r="Z52" s="172"/>
      <c r="AA52" s="172">
        <f t="shared" si="4"/>
        <v>16</v>
      </c>
      <c r="AB52" s="172"/>
      <c r="AC52" s="172">
        <f t="shared" si="4"/>
        <v>6</v>
      </c>
      <c r="AD52" s="172"/>
      <c r="AE52" s="172">
        <f t="shared" si="4"/>
        <v>5</v>
      </c>
      <c r="AF52" s="172"/>
      <c r="AG52" s="172" t="str">
        <f t="shared" ref="AG52" si="6">IF(AG19=AG$36,AH19,"-")</f>
        <v>-</v>
      </c>
      <c r="AH52" s="172"/>
      <c r="AJ52" s="19">
        <f t="shared" si="5"/>
        <v>13</v>
      </c>
    </row>
    <row r="53" spans="2:36" x14ac:dyDescent="0.3">
      <c r="B53" s="10" t="str">
        <f t="shared" si="3"/>
        <v>Carly</v>
      </c>
      <c r="C53" s="174">
        <f t="shared" ref="C53:AG62" si="7">IF(C20=C$36,D20,"-")</f>
        <v>1</v>
      </c>
      <c r="D53" s="174"/>
      <c r="E53" s="174">
        <f t="shared" si="7"/>
        <v>6</v>
      </c>
      <c r="F53" s="174"/>
      <c r="G53" s="174">
        <f t="shared" si="7"/>
        <v>13</v>
      </c>
      <c r="H53" s="174"/>
      <c r="I53" s="174">
        <f t="shared" si="7"/>
        <v>15</v>
      </c>
      <c r="J53" s="174"/>
      <c r="K53" s="174" t="str">
        <f t="shared" si="7"/>
        <v>-</v>
      </c>
      <c r="L53" s="174"/>
      <c r="M53" s="174">
        <f t="shared" si="7"/>
        <v>14</v>
      </c>
      <c r="N53" s="174"/>
      <c r="O53" s="174">
        <f t="shared" si="7"/>
        <v>9</v>
      </c>
      <c r="P53" s="174"/>
      <c r="Q53" s="174">
        <f t="shared" si="7"/>
        <v>5</v>
      </c>
      <c r="R53" s="174"/>
      <c r="S53" s="174">
        <f t="shared" si="7"/>
        <v>4</v>
      </c>
      <c r="T53" s="174"/>
      <c r="U53" s="174">
        <f t="shared" si="7"/>
        <v>7</v>
      </c>
      <c r="V53" s="174"/>
      <c r="W53" s="174">
        <f t="shared" si="7"/>
        <v>8</v>
      </c>
      <c r="X53" s="174"/>
      <c r="Y53" s="174" t="str">
        <f t="shared" si="7"/>
        <v>-</v>
      </c>
      <c r="Z53" s="174"/>
      <c r="AA53" s="174">
        <f t="shared" si="7"/>
        <v>16</v>
      </c>
      <c r="AB53" s="174"/>
      <c r="AC53" s="174">
        <f t="shared" si="7"/>
        <v>12</v>
      </c>
      <c r="AD53" s="174"/>
      <c r="AE53" s="174">
        <f t="shared" si="7"/>
        <v>10</v>
      </c>
      <c r="AF53" s="174"/>
      <c r="AG53" s="174" t="str">
        <f t="shared" si="7"/>
        <v>-</v>
      </c>
      <c r="AH53" s="174"/>
      <c r="AJ53" s="19">
        <f t="shared" si="5"/>
        <v>13</v>
      </c>
    </row>
    <row r="54" spans="2:36" s="9" customFormat="1" x14ac:dyDescent="0.3">
      <c r="B54" s="88" t="str">
        <f t="shared" si="3"/>
        <v>Bobbo</v>
      </c>
      <c r="C54" s="172">
        <f t="shared" si="7"/>
        <v>1</v>
      </c>
      <c r="D54" s="172"/>
      <c r="E54" s="172">
        <f t="shared" si="7"/>
        <v>7</v>
      </c>
      <c r="F54" s="172"/>
      <c r="G54" s="172">
        <f t="shared" si="7"/>
        <v>2</v>
      </c>
      <c r="H54" s="172"/>
      <c r="I54" s="172">
        <f t="shared" si="7"/>
        <v>12</v>
      </c>
      <c r="J54" s="172"/>
      <c r="K54" s="172">
        <f t="shared" si="7"/>
        <v>6</v>
      </c>
      <c r="L54" s="172"/>
      <c r="M54" s="172">
        <f t="shared" si="7"/>
        <v>11</v>
      </c>
      <c r="N54" s="172"/>
      <c r="O54" s="172">
        <f t="shared" si="7"/>
        <v>13</v>
      </c>
      <c r="P54" s="172"/>
      <c r="Q54" s="172" t="str">
        <f t="shared" si="7"/>
        <v>-</v>
      </c>
      <c r="R54" s="172"/>
      <c r="S54" s="172">
        <f t="shared" si="7"/>
        <v>14</v>
      </c>
      <c r="T54" s="172"/>
      <c r="U54" s="172">
        <f t="shared" si="7"/>
        <v>10</v>
      </c>
      <c r="V54" s="172"/>
      <c r="W54" s="172">
        <f t="shared" si="7"/>
        <v>3</v>
      </c>
      <c r="X54" s="172"/>
      <c r="Y54" s="172">
        <f t="shared" si="7"/>
        <v>5</v>
      </c>
      <c r="Z54" s="172"/>
      <c r="AA54" s="172">
        <f t="shared" si="7"/>
        <v>16</v>
      </c>
      <c r="AB54" s="172"/>
      <c r="AC54" s="172">
        <f t="shared" si="7"/>
        <v>15</v>
      </c>
      <c r="AD54" s="172"/>
      <c r="AE54" s="172">
        <f t="shared" si="7"/>
        <v>4</v>
      </c>
      <c r="AF54" s="172"/>
      <c r="AG54" s="172" t="str">
        <f t="shared" si="7"/>
        <v>-</v>
      </c>
      <c r="AH54" s="172"/>
      <c r="AJ54" s="19">
        <f t="shared" si="5"/>
        <v>14</v>
      </c>
    </row>
    <row r="55" spans="2:36" x14ac:dyDescent="0.3">
      <c r="B55" s="83" t="str">
        <f t="shared" si="3"/>
        <v>Trent</v>
      </c>
      <c r="C55" s="174">
        <f t="shared" si="7"/>
        <v>5</v>
      </c>
      <c r="D55" s="174"/>
      <c r="E55" s="174">
        <f t="shared" si="7"/>
        <v>2</v>
      </c>
      <c r="F55" s="174"/>
      <c r="G55" s="174">
        <f t="shared" si="7"/>
        <v>12</v>
      </c>
      <c r="H55" s="174"/>
      <c r="I55" s="174">
        <f t="shared" si="7"/>
        <v>11</v>
      </c>
      <c r="J55" s="174"/>
      <c r="K55" s="174" t="str">
        <f t="shared" si="7"/>
        <v>-</v>
      </c>
      <c r="L55" s="174"/>
      <c r="M55" s="174">
        <f t="shared" si="7"/>
        <v>13</v>
      </c>
      <c r="N55" s="174"/>
      <c r="O55" s="174">
        <f t="shared" si="7"/>
        <v>4</v>
      </c>
      <c r="P55" s="174"/>
      <c r="Q55" s="174" t="str">
        <f t="shared" si="7"/>
        <v>-</v>
      </c>
      <c r="R55" s="174"/>
      <c r="S55" s="174">
        <f t="shared" si="7"/>
        <v>10</v>
      </c>
      <c r="T55" s="174"/>
      <c r="U55" s="174">
        <f t="shared" si="7"/>
        <v>9</v>
      </c>
      <c r="V55" s="174"/>
      <c r="W55" s="174">
        <f t="shared" si="7"/>
        <v>6</v>
      </c>
      <c r="X55" s="174"/>
      <c r="Y55" s="174">
        <f t="shared" si="7"/>
        <v>14</v>
      </c>
      <c r="Z55" s="174"/>
      <c r="AA55" s="174">
        <f t="shared" si="7"/>
        <v>16</v>
      </c>
      <c r="AB55" s="174"/>
      <c r="AC55" s="174">
        <f t="shared" si="7"/>
        <v>7</v>
      </c>
      <c r="AD55" s="174"/>
      <c r="AE55" s="174">
        <f t="shared" si="7"/>
        <v>8</v>
      </c>
      <c r="AF55" s="174"/>
      <c r="AG55" s="174" t="str">
        <f t="shared" si="7"/>
        <v>-</v>
      </c>
      <c r="AH55" s="174"/>
      <c r="AJ55" s="19">
        <f t="shared" si="5"/>
        <v>13</v>
      </c>
    </row>
    <row r="56" spans="2:36" s="9" customFormat="1" x14ac:dyDescent="0.3">
      <c r="B56" s="88" t="str">
        <f t="shared" si="3"/>
        <v>Dean</v>
      </c>
      <c r="C56" s="172">
        <f t="shared" si="7"/>
        <v>1</v>
      </c>
      <c r="D56" s="172"/>
      <c r="E56" s="172">
        <f t="shared" si="7"/>
        <v>7</v>
      </c>
      <c r="F56" s="172"/>
      <c r="G56" s="172">
        <f t="shared" si="7"/>
        <v>12</v>
      </c>
      <c r="H56" s="172"/>
      <c r="I56" s="172">
        <f t="shared" si="7"/>
        <v>5</v>
      </c>
      <c r="J56" s="172"/>
      <c r="K56" s="172">
        <f t="shared" si="7"/>
        <v>4</v>
      </c>
      <c r="L56" s="172"/>
      <c r="M56" s="172">
        <f t="shared" si="7"/>
        <v>16</v>
      </c>
      <c r="N56" s="172"/>
      <c r="O56" s="172">
        <f t="shared" si="7"/>
        <v>15</v>
      </c>
      <c r="P56" s="172"/>
      <c r="Q56" s="172" t="str">
        <f t="shared" si="7"/>
        <v>-</v>
      </c>
      <c r="R56" s="172"/>
      <c r="S56" s="172">
        <f t="shared" si="7"/>
        <v>14</v>
      </c>
      <c r="T56" s="172"/>
      <c r="U56" s="172">
        <f t="shared" si="7"/>
        <v>10</v>
      </c>
      <c r="V56" s="172"/>
      <c r="W56" s="172">
        <f t="shared" si="7"/>
        <v>2</v>
      </c>
      <c r="X56" s="172"/>
      <c r="Y56" s="172">
        <f t="shared" si="7"/>
        <v>6</v>
      </c>
      <c r="Z56" s="172"/>
      <c r="AA56" s="172">
        <f t="shared" si="7"/>
        <v>13</v>
      </c>
      <c r="AB56" s="172"/>
      <c r="AC56" s="172">
        <f t="shared" si="7"/>
        <v>8</v>
      </c>
      <c r="AD56" s="172"/>
      <c r="AE56" s="172">
        <f t="shared" si="7"/>
        <v>9</v>
      </c>
      <c r="AF56" s="172"/>
      <c r="AG56" s="172" t="str">
        <f t="shared" si="7"/>
        <v>-</v>
      </c>
      <c r="AH56" s="172"/>
      <c r="AJ56" s="19">
        <f t="shared" si="5"/>
        <v>14</v>
      </c>
    </row>
    <row r="57" spans="2:36" x14ac:dyDescent="0.3">
      <c r="B57" s="83" t="str">
        <f t="shared" si="3"/>
        <v>Randi</v>
      </c>
      <c r="C57" s="174">
        <f t="shared" si="7"/>
        <v>8</v>
      </c>
      <c r="D57" s="174"/>
      <c r="E57" s="174">
        <f t="shared" si="7"/>
        <v>15</v>
      </c>
      <c r="F57" s="174"/>
      <c r="G57" s="174">
        <f t="shared" si="7"/>
        <v>14</v>
      </c>
      <c r="H57" s="174"/>
      <c r="I57" s="174">
        <f t="shared" si="7"/>
        <v>13</v>
      </c>
      <c r="J57" s="174"/>
      <c r="K57" s="174">
        <f t="shared" si="7"/>
        <v>1</v>
      </c>
      <c r="L57" s="174"/>
      <c r="M57" s="174">
        <f t="shared" si="7"/>
        <v>11</v>
      </c>
      <c r="N57" s="174"/>
      <c r="O57" s="174">
        <f t="shared" si="7"/>
        <v>9</v>
      </c>
      <c r="P57" s="174"/>
      <c r="Q57" s="174">
        <f t="shared" si="7"/>
        <v>2</v>
      </c>
      <c r="R57" s="174"/>
      <c r="S57" s="174">
        <f t="shared" si="7"/>
        <v>7</v>
      </c>
      <c r="T57" s="174"/>
      <c r="U57" s="174">
        <f t="shared" si="7"/>
        <v>4</v>
      </c>
      <c r="V57" s="174"/>
      <c r="W57" s="174">
        <f t="shared" si="7"/>
        <v>5</v>
      </c>
      <c r="X57" s="174"/>
      <c r="Y57" s="174">
        <f t="shared" si="7"/>
        <v>10</v>
      </c>
      <c r="Z57" s="174"/>
      <c r="AA57" s="174">
        <f t="shared" si="7"/>
        <v>16</v>
      </c>
      <c r="AB57" s="174"/>
      <c r="AC57" s="174">
        <f t="shared" si="7"/>
        <v>12</v>
      </c>
      <c r="AD57" s="174"/>
      <c r="AE57" s="174">
        <f t="shared" si="7"/>
        <v>3</v>
      </c>
      <c r="AF57" s="174"/>
      <c r="AG57" s="174">
        <f t="shared" si="7"/>
        <v>6</v>
      </c>
      <c r="AH57" s="174"/>
      <c r="AJ57" s="19">
        <f t="shared" si="5"/>
        <v>16</v>
      </c>
    </row>
    <row r="58" spans="2:36" x14ac:dyDescent="0.3">
      <c r="B58" s="88" t="str">
        <f t="shared" si="3"/>
        <v>Brett J.</v>
      </c>
      <c r="C58" s="172" t="str">
        <f t="shared" si="7"/>
        <v>-</v>
      </c>
      <c r="D58" s="172"/>
      <c r="E58" s="172">
        <f t="shared" si="7"/>
        <v>7</v>
      </c>
      <c r="F58" s="172"/>
      <c r="G58" s="172">
        <f t="shared" si="7"/>
        <v>9</v>
      </c>
      <c r="H58" s="172"/>
      <c r="I58" s="172">
        <f t="shared" si="7"/>
        <v>5</v>
      </c>
      <c r="J58" s="172"/>
      <c r="K58" s="172">
        <f>IF(K25=K$36,L25,"-")</f>
        <v>6</v>
      </c>
      <c r="L58" s="172"/>
      <c r="M58" s="172">
        <f t="shared" si="7"/>
        <v>15</v>
      </c>
      <c r="N58" s="172"/>
      <c r="O58" s="172">
        <f>IF(O25=O$36,P25,"-")</f>
        <v>13</v>
      </c>
      <c r="P58" s="172"/>
      <c r="Q58" s="172" t="str">
        <f t="shared" si="7"/>
        <v>-</v>
      </c>
      <c r="R58" s="172"/>
      <c r="S58" s="172">
        <f t="shared" si="7"/>
        <v>14</v>
      </c>
      <c r="T58" s="172"/>
      <c r="U58" s="172" t="str">
        <f t="shared" si="7"/>
        <v>-</v>
      </c>
      <c r="V58" s="172"/>
      <c r="W58" s="172" t="str">
        <f t="shared" si="7"/>
        <v>-</v>
      </c>
      <c r="X58" s="172"/>
      <c r="Y58" s="172">
        <f t="shared" si="7"/>
        <v>10</v>
      </c>
      <c r="Z58" s="172"/>
      <c r="AA58" s="172">
        <f t="shared" si="7"/>
        <v>16</v>
      </c>
      <c r="AB58" s="172"/>
      <c r="AC58" s="172">
        <f t="shared" si="7"/>
        <v>11</v>
      </c>
      <c r="AD58" s="172"/>
      <c r="AE58" s="172">
        <f t="shared" si="7"/>
        <v>8</v>
      </c>
      <c r="AF58" s="172"/>
      <c r="AG58" s="172" t="str">
        <f t="shared" si="7"/>
        <v>-</v>
      </c>
      <c r="AH58" s="172"/>
      <c r="AJ58" s="19">
        <f t="shared" si="5"/>
        <v>11</v>
      </c>
    </row>
    <row r="59" spans="2:36" x14ac:dyDescent="0.3">
      <c r="B59" s="83" t="str">
        <f t="shared" si="3"/>
        <v>Derek</v>
      </c>
      <c r="C59" s="174">
        <f t="shared" si="7"/>
        <v>5</v>
      </c>
      <c r="D59" s="174"/>
      <c r="E59" s="174">
        <f t="shared" si="7"/>
        <v>14</v>
      </c>
      <c r="F59" s="174"/>
      <c r="G59" s="174">
        <f t="shared" si="7"/>
        <v>11</v>
      </c>
      <c r="H59" s="174"/>
      <c r="I59" s="174">
        <f t="shared" si="7"/>
        <v>10</v>
      </c>
      <c r="J59" s="174"/>
      <c r="K59" s="174">
        <f t="shared" si="7"/>
        <v>7</v>
      </c>
      <c r="L59" s="174"/>
      <c r="M59" s="174">
        <f t="shared" si="7"/>
        <v>16</v>
      </c>
      <c r="N59" s="174"/>
      <c r="O59" s="174" t="str">
        <f t="shared" si="7"/>
        <v>-</v>
      </c>
      <c r="P59" s="174"/>
      <c r="Q59" s="174" t="str">
        <f t="shared" si="7"/>
        <v>-</v>
      </c>
      <c r="R59" s="174"/>
      <c r="S59" s="174">
        <f t="shared" si="7"/>
        <v>8</v>
      </c>
      <c r="T59" s="174"/>
      <c r="U59" s="174">
        <f t="shared" si="7"/>
        <v>1</v>
      </c>
      <c r="V59" s="174"/>
      <c r="W59" s="174">
        <f t="shared" si="7"/>
        <v>3</v>
      </c>
      <c r="X59" s="174"/>
      <c r="Y59" s="174">
        <f t="shared" si="7"/>
        <v>2</v>
      </c>
      <c r="Z59" s="174"/>
      <c r="AA59" s="174">
        <f t="shared" si="7"/>
        <v>15</v>
      </c>
      <c r="AB59" s="174"/>
      <c r="AC59" s="174">
        <f t="shared" si="7"/>
        <v>9</v>
      </c>
      <c r="AD59" s="174"/>
      <c r="AE59" s="174">
        <f t="shared" si="7"/>
        <v>13</v>
      </c>
      <c r="AF59" s="174"/>
      <c r="AG59" s="174" t="str">
        <f t="shared" si="7"/>
        <v>-</v>
      </c>
      <c r="AH59" s="174"/>
      <c r="AJ59" s="19">
        <f t="shared" si="5"/>
        <v>13</v>
      </c>
    </row>
    <row r="60" spans="2:36" x14ac:dyDescent="0.3">
      <c r="B60" s="88" t="str">
        <f t="shared" si="3"/>
        <v>Colby</v>
      </c>
      <c r="C60" s="172">
        <f t="shared" si="7"/>
        <v>7</v>
      </c>
      <c r="D60" s="172"/>
      <c r="E60" s="172">
        <f t="shared" si="7"/>
        <v>6</v>
      </c>
      <c r="F60" s="172"/>
      <c r="G60" s="172" t="str">
        <f t="shared" si="7"/>
        <v>-</v>
      </c>
      <c r="H60" s="172"/>
      <c r="I60" s="172">
        <f t="shared" si="7"/>
        <v>13</v>
      </c>
      <c r="J60" s="172"/>
      <c r="K60" s="172" t="str">
        <f t="shared" si="7"/>
        <v>-</v>
      </c>
      <c r="L60" s="172"/>
      <c r="M60" s="172">
        <f t="shared" si="7"/>
        <v>14</v>
      </c>
      <c r="N60" s="172"/>
      <c r="O60" s="172">
        <f t="shared" si="7"/>
        <v>15</v>
      </c>
      <c r="P60" s="172"/>
      <c r="Q60" s="172">
        <f t="shared" si="7"/>
        <v>4</v>
      </c>
      <c r="R60" s="172"/>
      <c r="S60" s="172" t="str">
        <f t="shared" si="7"/>
        <v>-</v>
      </c>
      <c r="T60" s="172"/>
      <c r="U60" s="172" t="str">
        <f t="shared" si="7"/>
        <v>-</v>
      </c>
      <c r="V60" s="172"/>
      <c r="W60" s="172">
        <f t="shared" si="7"/>
        <v>2</v>
      </c>
      <c r="X60" s="172"/>
      <c r="Y60" s="172" t="str">
        <f t="shared" si="7"/>
        <v>-</v>
      </c>
      <c r="Z60" s="172"/>
      <c r="AA60" s="172">
        <f t="shared" si="7"/>
        <v>16</v>
      </c>
      <c r="AB60" s="172"/>
      <c r="AC60" s="172" t="str">
        <f t="shared" si="7"/>
        <v>-</v>
      </c>
      <c r="AD60" s="172"/>
      <c r="AE60" s="172">
        <f t="shared" si="7"/>
        <v>11</v>
      </c>
      <c r="AF60" s="172"/>
      <c r="AG60" s="172" t="str">
        <f t="shared" si="7"/>
        <v>-</v>
      </c>
      <c r="AH60" s="172"/>
      <c r="AJ60" s="19">
        <f t="shared" si="5"/>
        <v>9</v>
      </c>
    </row>
    <row r="61" spans="2:36" x14ac:dyDescent="0.3">
      <c r="B61" s="83" t="str">
        <f t="shared" si="3"/>
        <v>Bret F.</v>
      </c>
      <c r="C61" s="174">
        <f t="shared" si="7"/>
        <v>7</v>
      </c>
      <c r="D61" s="174"/>
      <c r="E61" s="174">
        <f t="shared" si="7"/>
        <v>6</v>
      </c>
      <c r="F61" s="174"/>
      <c r="G61" s="174">
        <f t="shared" si="7"/>
        <v>12</v>
      </c>
      <c r="H61" s="174"/>
      <c r="I61" s="174">
        <f t="shared" si="7"/>
        <v>11</v>
      </c>
      <c r="J61" s="174"/>
      <c r="K61" s="174">
        <f t="shared" si="7"/>
        <v>10</v>
      </c>
      <c r="L61" s="174"/>
      <c r="M61" s="174">
        <f t="shared" si="7"/>
        <v>14</v>
      </c>
      <c r="N61" s="174"/>
      <c r="O61" s="174">
        <f t="shared" si="7"/>
        <v>13</v>
      </c>
      <c r="P61" s="174"/>
      <c r="Q61" s="174">
        <f t="shared" si="7"/>
        <v>1</v>
      </c>
      <c r="R61" s="174"/>
      <c r="S61" s="174">
        <f t="shared" si="7"/>
        <v>9</v>
      </c>
      <c r="T61" s="174"/>
      <c r="U61" s="174">
        <f t="shared" si="7"/>
        <v>2</v>
      </c>
      <c r="V61" s="174"/>
      <c r="W61" s="174">
        <f t="shared" si="7"/>
        <v>5</v>
      </c>
      <c r="X61" s="174"/>
      <c r="Y61" s="174">
        <f t="shared" si="7"/>
        <v>4</v>
      </c>
      <c r="Z61" s="174"/>
      <c r="AA61" s="174">
        <f t="shared" si="7"/>
        <v>16</v>
      </c>
      <c r="AB61" s="174"/>
      <c r="AC61" s="174">
        <f t="shared" si="7"/>
        <v>15</v>
      </c>
      <c r="AD61" s="174"/>
      <c r="AE61" s="174">
        <f t="shared" si="7"/>
        <v>3</v>
      </c>
      <c r="AF61" s="174"/>
      <c r="AG61" s="174" t="str">
        <f t="shared" si="7"/>
        <v>-</v>
      </c>
      <c r="AH61" s="174"/>
      <c r="AJ61" s="19">
        <f t="shared" si="5"/>
        <v>15</v>
      </c>
    </row>
    <row r="62" spans="2:36" x14ac:dyDescent="0.3">
      <c r="B62" s="91" t="str">
        <f t="shared" si="3"/>
        <v>Chad</v>
      </c>
      <c r="C62" s="172">
        <f t="shared" si="7"/>
        <v>15</v>
      </c>
      <c r="D62" s="172"/>
      <c r="E62" s="172">
        <f t="shared" si="7"/>
        <v>3</v>
      </c>
      <c r="F62" s="172"/>
      <c r="G62" s="172">
        <f t="shared" si="7"/>
        <v>6</v>
      </c>
      <c r="H62" s="172"/>
      <c r="I62" s="172">
        <f t="shared" si="7"/>
        <v>8</v>
      </c>
      <c r="J62" s="172"/>
      <c r="K62" s="172">
        <f t="shared" si="7"/>
        <v>12</v>
      </c>
      <c r="L62" s="172"/>
      <c r="M62" s="172">
        <f t="shared" si="7"/>
        <v>7</v>
      </c>
      <c r="N62" s="172"/>
      <c r="O62" s="172">
        <f t="shared" si="7"/>
        <v>5</v>
      </c>
      <c r="P62" s="172"/>
      <c r="Q62" s="172" t="str">
        <f t="shared" si="7"/>
        <v>-</v>
      </c>
      <c r="R62" s="172"/>
      <c r="S62" s="172">
        <f t="shared" si="7"/>
        <v>14</v>
      </c>
      <c r="T62" s="172"/>
      <c r="U62" s="172">
        <f t="shared" si="7"/>
        <v>2</v>
      </c>
      <c r="V62" s="172"/>
      <c r="W62" s="172" t="str">
        <f t="shared" si="7"/>
        <v>-</v>
      </c>
      <c r="X62" s="172"/>
      <c r="Y62" s="172">
        <f t="shared" si="7"/>
        <v>10</v>
      </c>
      <c r="Z62" s="172"/>
      <c r="AA62" s="172">
        <f t="shared" si="7"/>
        <v>13</v>
      </c>
      <c r="AB62" s="172"/>
      <c r="AC62" s="172">
        <f t="shared" si="7"/>
        <v>11</v>
      </c>
      <c r="AD62" s="172"/>
      <c r="AE62" s="172">
        <f t="shared" si="7"/>
        <v>9</v>
      </c>
      <c r="AF62" s="172"/>
      <c r="AG62" s="172" t="str">
        <f t="shared" si="7"/>
        <v>-</v>
      </c>
      <c r="AH62" s="172"/>
      <c r="AJ62" s="19">
        <f t="shared" si="5"/>
        <v>13</v>
      </c>
    </row>
  </sheetData>
  <mergeCells count="466">
    <mergeCell ref="AE58:AF58"/>
    <mergeCell ref="AG58:AH58"/>
    <mergeCell ref="S58:T58"/>
    <mergeCell ref="U58:V58"/>
    <mergeCell ref="W58:X58"/>
    <mergeCell ref="Y58:Z58"/>
    <mergeCell ref="AA58:AB58"/>
    <mergeCell ref="AC58:AD58"/>
    <mergeCell ref="AE52:AF52"/>
    <mergeCell ref="AG52:AH52"/>
    <mergeCell ref="U52:V52"/>
    <mergeCell ref="W52:X52"/>
    <mergeCell ref="Y52:Z52"/>
    <mergeCell ref="AA52:AB52"/>
    <mergeCell ref="AC52:AD52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U55:V55"/>
    <mergeCell ref="C58:D58"/>
    <mergeCell ref="E58:F58"/>
    <mergeCell ref="G58:H58"/>
    <mergeCell ref="I58:J58"/>
    <mergeCell ref="K58:L58"/>
    <mergeCell ref="M58:N58"/>
    <mergeCell ref="O58:P58"/>
    <mergeCell ref="Q58:R58"/>
    <mergeCell ref="S52:T52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C51:D51"/>
    <mergeCell ref="E51:F51"/>
    <mergeCell ref="G51:H51"/>
    <mergeCell ref="I51:J51"/>
    <mergeCell ref="K51:L51"/>
    <mergeCell ref="M51:N51"/>
    <mergeCell ref="O51:P51"/>
    <mergeCell ref="Q51:R51"/>
    <mergeCell ref="S50:T50"/>
    <mergeCell ref="AE49:AF49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AE45:AF45"/>
    <mergeCell ref="G45:H45"/>
    <mergeCell ref="I45:J45"/>
    <mergeCell ref="K45:L45"/>
    <mergeCell ref="M45:N45"/>
    <mergeCell ref="O45:P45"/>
    <mergeCell ref="Q45:R45"/>
    <mergeCell ref="AE47:AF47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I30:J30"/>
    <mergeCell ref="K30:L30"/>
    <mergeCell ref="M30:N30"/>
    <mergeCell ref="O30:P30"/>
    <mergeCell ref="Q30:R30"/>
    <mergeCell ref="C30:D30"/>
    <mergeCell ref="S38:T38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S30:T30"/>
    <mergeCell ref="S36:T36"/>
    <mergeCell ref="AG30:AH30"/>
    <mergeCell ref="U30:V30"/>
    <mergeCell ref="W30:X30"/>
    <mergeCell ref="Y30:Z30"/>
    <mergeCell ref="AA30:AB30"/>
    <mergeCell ref="AG3:AH3"/>
    <mergeCell ref="AE30:AF30"/>
    <mergeCell ref="AE36:AF36"/>
    <mergeCell ref="AG36:AH36"/>
    <mergeCell ref="U36:V36"/>
    <mergeCell ref="W36:X36"/>
    <mergeCell ref="Y36:Z36"/>
    <mergeCell ref="AA36:AB36"/>
    <mergeCell ref="AC36:AD36"/>
    <mergeCell ref="C31:AI31"/>
    <mergeCell ref="C36:D36"/>
    <mergeCell ref="E36:F36"/>
    <mergeCell ref="G36:H36"/>
    <mergeCell ref="I36:J36"/>
    <mergeCell ref="K36:L36"/>
    <mergeCell ref="M36:N36"/>
    <mergeCell ref="O36:P36"/>
    <mergeCell ref="E30:F30"/>
    <mergeCell ref="G30:H30"/>
    <mergeCell ref="U54:V54"/>
    <mergeCell ref="W54:X54"/>
    <mergeCell ref="Y54:Z54"/>
    <mergeCell ref="AA54:AB54"/>
    <mergeCell ref="AC54:AD54"/>
    <mergeCell ref="AE54:AF54"/>
    <mergeCell ref="AG54:AH54"/>
    <mergeCell ref="AC30:AD30"/>
    <mergeCell ref="B2:AJ2"/>
    <mergeCell ref="C3:D3"/>
    <mergeCell ref="E3:F3"/>
    <mergeCell ref="I3:J3"/>
    <mergeCell ref="K3:L3"/>
    <mergeCell ref="M3:N3"/>
    <mergeCell ref="O3:P3"/>
    <mergeCell ref="Q3:R3"/>
    <mergeCell ref="S3:T3"/>
    <mergeCell ref="U3:V3"/>
    <mergeCell ref="G3:H3"/>
    <mergeCell ref="W3:X3"/>
    <mergeCell ref="Y3:Z3"/>
    <mergeCell ref="AA3:AB3"/>
    <mergeCell ref="AC3:AD3"/>
    <mergeCell ref="AE3:AF3"/>
    <mergeCell ref="G55:H55"/>
    <mergeCell ref="I55:J55"/>
    <mergeCell ref="K55:L55"/>
    <mergeCell ref="M55:N55"/>
    <mergeCell ref="O55:P55"/>
    <mergeCell ref="Q55:R55"/>
    <mergeCell ref="S55:T55"/>
    <mergeCell ref="Q54:R54"/>
    <mergeCell ref="S54:T54"/>
    <mergeCell ref="W55:X55"/>
    <mergeCell ref="Y55:Z55"/>
    <mergeCell ref="AA55:AB55"/>
    <mergeCell ref="AC55:AD55"/>
    <mergeCell ref="AE55:AF55"/>
    <mergeCell ref="AG55:AH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  <mergeCell ref="C55:D55"/>
    <mergeCell ref="E55:F55"/>
    <mergeCell ref="U57:V57"/>
    <mergeCell ref="W57:X57"/>
    <mergeCell ref="Y57:Z57"/>
    <mergeCell ref="AA57:AB57"/>
    <mergeCell ref="AC57:AD57"/>
    <mergeCell ref="AE57:AF57"/>
    <mergeCell ref="AG57:AH57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W59:X59"/>
    <mergeCell ref="Y59:Z59"/>
    <mergeCell ref="AA59:AB59"/>
    <mergeCell ref="AC59:AD59"/>
    <mergeCell ref="AE59:AF59"/>
    <mergeCell ref="AG59:AH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C59:D59"/>
    <mergeCell ref="E59:F59"/>
    <mergeCell ref="G61:H61"/>
    <mergeCell ref="I61:J61"/>
    <mergeCell ref="K61:L61"/>
    <mergeCell ref="M61:N61"/>
    <mergeCell ref="O61:P61"/>
    <mergeCell ref="Q61:R61"/>
    <mergeCell ref="S61:T61"/>
    <mergeCell ref="U59:V59"/>
    <mergeCell ref="G59:H59"/>
    <mergeCell ref="I59:J59"/>
    <mergeCell ref="K59:L59"/>
    <mergeCell ref="M59:N59"/>
    <mergeCell ref="O59:P59"/>
    <mergeCell ref="Q59:R59"/>
    <mergeCell ref="S59:T59"/>
    <mergeCell ref="U61:V61"/>
    <mergeCell ref="W61:X61"/>
    <mergeCell ref="Y61:Z61"/>
    <mergeCell ref="AA61:AB61"/>
    <mergeCell ref="AC61:AD61"/>
    <mergeCell ref="AE61:AF61"/>
    <mergeCell ref="AG61:AH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C61:D61"/>
    <mergeCell ref="E61:F61"/>
  </mergeCells>
  <conditionalFormatting sqref="C4:AH30">
    <cfRule type="cellIs" dxfId="607" priority="34" operator="equal">
      <formula>"LAR"</formula>
    </cfRule>
    <cfRule type="cellIs" dxfId="606" priority="35" operator="equal">
      <formula>"DET"</formula>
    </cfRule>
    <cfRule type="cellIs" dxfId="605" priority="36" operator="equal">
      <formula>"LV"</formula>
    </cfRule>
    <cfRule type="cellIs" dxfId="604" priority="75" operator="equal">
      <formula>"ATL"</formula>
    </cfRule>
    <cfRule type="cellIs" dxfId="603" priority="80" operator="equal">
      <formula>"NYJ"</formula>
    </cfRule>
    <cfRule type="cellIs" dxfId="602" priority="81" operator="equal">
      <formula>"GB"</formula>
    </cfRule>
    <cfRule type="cellIs" dxfId="601" priority="82" operator="equal">
      <formula>"CHI"</formula>
    </cfRule>
    <cfRule type="cellIs" dxfId="600" priority="83" operator="equal">
      <formula>"ARI"</formula>
    </cfRule>
    <cfRule type="cellIs" dxfId="599" priority="84" operator="equal">
      <formula>"WAS"</formula>
    </cfRule>
    <cfRule type="cellIs" dxfId="598" priority="85" operator="equal">
      <formula>"CAR"</formula>
    </cfRule>
    <cfRule type="cellIs" dxfId="597" priority="86" operator="equal">
      <formula>"DAL"</formula>
    </cfRule>
    <cfRule type="cellIs" dxfId="596" priority="87" operator="equal">
      <formula>"DEN"</formula>
    </cfRule>
    <cfRule type="cellIs" dxfId="595" priority="88" operator="equal">
      <formula>"SEA"</formula>
    </cfRule>
    <cfRule type="cellIs" dxfId="594" priority="89" operator="equal">
      <formula>"LAC"</formula>
    </cfRule>
    <cfRule type="cellIs" dxfId="593" priority="90" operator="equal">
      <formula>"KC"</formula>
    </cfRule>
    <cfRule type="cellIs" dxfId="592" priority="91" operator="equal">
      <formula>"CLE"</formula>
    </cfRule>
    <cfRule type="cellIs" dxfId="591" priority="92" operator="equal">
      <formula>"PIT"</formula>
    </cfRule>
    <cfRule type="cellIs" dxfId="590" priority="93" operator="equal">
      <formula>"IND"</formula>
    </cfRule>
    <cfRule type="cellIs" dxfId="589" priority="94" operator="equal">
      <formula>"CIN"</formula>
    </cfRule>
    <cfRule type="cellIs" dxfId="588" priority="95" operator="equal">
      <formula>"MIA"</formula>
    </cfRule>
    <cfRule type="cellIs" dxfId="587" priority="96" operator="equal">
      <formula>"TEN"</formula>
    </cfRule>
    <cfRule type="cellIs" dxfId="586" priority="97" operator="equal">
      <formula>"MIN"</formula>
    </cfRule>
    <cfRule type="cellIs" dxfId="585" priority="98" operator="equal">
      <formula>"SF"</formula>
    </cfRule>
    <cfRule type="cellIs" dxfId="584" priority="99" operator="equal">
      <formula>"NE"</formula>
    </cfRule>
    <cfRule type="cellIs" dxfId="583" priority="100" operator="equal">
      <formula>"HOU"</formula>
    </cfRule>
    <cfRule type="cellIs" dxfId="582" priority="101" operator="equal">
      <formula>"NO"</formula>
    </cfRule>
    <cfRule type="cellIs" dxfId="581" priority="102" operator="equal">
      <formula>"TB"</formula>
    </cfRule>
    <cfRule type="cellIs" dxfId="580" priority="103" operator="equal">
      <formula>"NYG"</formula>
    </cfRule>
    <cfRule type="cellIs" dxfId="579" priority="104" operator="equal">
      <formula>"JAX"</formula>
    </cfRule>
    <cfRule type="cellIs" dxfId="578" priority="105" operator="equal">
      <formula>"BAL"</formula>
    </cfRule>
    <cfRule type="cellIs" dxfId="577" priority="106" operator="equal">
      <formula>"BUF"</formula>
    </cfRule>
    <cfRule type="cellIs" dxfId="576" priority="107" operator="equal">
      <formula>"PHI"</formula>
    </cfRule>
  </conditionalFormatting>
  <conditionalFormatting sqref="AJ4:AJ29">
    <cfRule type="top10" dxfId="575" priority="1" rank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18D7-0EA0-4DB4-B098-8F3209B74F3D}">
  <dimension ref="A1:AK62"/>
  <sheetViews>
    <sheetView showGridLines="0" showZeros="0" zoomScale="96" zoomScaleNormal="96" workbookViewId="0"/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customWidth="1"/>
    <col min="32" max="32" width="3.109375" customWidth="1"/>
    <col min="33" max="33" width="6.44140625" customWidth="1"/>
    <col min="34" max="34" width="3.109375" customWidth="1"/>
    <col min="35" max="35" width="8.6640625" hidden="1" customWidth="1"/>
    <col min="36" max="36" width="8.5546875" customWidth="1"/>
  </cols>
  <sheetData>
    <row r="1" spans="1:36" ht="5.65" customHeight="1" x14ac:dyDescent="0.3">
      <c r="A1" t="s">
        <v>17</v>
      </c>
    </row>
    <row r="2" spans="1:36" thickBot="1" x14ac:dyDescent="0.35">
      <c r="B2" s="188" t="s">
        <v>55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thickBot="1" x14ac:dyDescent="0.35">
      <c r="B3" s="1" t="s">
        <v>0</v>
      </c>
      <c r="C3" s="181" t="s">
        <v>207</v>
      </c>
      <c r="D3" s="182"/>
      <c r="E3" s="176" t="s">
        <v>208</v>
      </c>
      <c r="F3" s="177"/>
      <c r="G3" s="176" t="s">
        <v>209</v>
      </c>
      <c r="H3" s="177"/>
      <c r="I3" s="176" t="s">
        <v>210</v>
      </c>
      <c r="J3" s="177"/>
      <c r="K3" s="176" t="s">
        <v>211</v>
      </c>
      <c r="L3" s="177"/>
      <c r="M3" s="176" t="s">
        <v>212</v>
      </c>
      <c r="N3" s="177"/>
      <c r="O3" s="176" t="s">
        <v>213</v>
      </c>
      <c r="P3" s="177"/>
      <c r="Q3" s="176" t="s">
        <v>214</v>
      </c>
      <c r="R3" s="177"/>
      <c r="S3" s="176" t="s">
        <v>215</v>
      </c>
      <c r="T3" s="177"/>
      <c r="U3" s="176" t="s">
        <v>216</v>
      </c>
      <c r="V3" s="177"/>
      <c r="W3" s="176" t="s">
        <v>217</v>
      </c>
      <c r="X3" s="177"/>
      <c r="Y3" s="176" t="s">
        <v>218</v>
      </c>
      <c r="Z3" s="177"/>
      <c r="AA3" s="176" t="s">
        <v>219</v>
      </c>
      <c r="AB3" s="177"/>
      <c r="AC3" s="176" t="s">
        <v>89</v>
      </c>
      <c r="AD3" s="177"/>
      <c r="AE3" s="176" t="s">
        <v>220</v>
      </c>
      <c r="AF3" s="177"/>
      <c r="AG3" s="178" t="s">
        <v>221</v>
      </c>
      <c r="AH3" s="179"/>
      <c r="AI3" s="22" t="s">
        <v>38</v>
      </c>
      <c r="AJ3" s="32" t="s">
        <v>16</v>
      </c>
    </row>
    <row r="4" spans="1:36" ht="14.4" x14ac:dyDescent="0.3">
      <c r="A4">
        <f>RANK(AJ4,$AJ$4:$AJ$29,0)</f>
        <v>26</v>
      </c>
      <c r="B4" s="86" t="str">
        <f>'Week 1'!B4</f>
        <v>Tyson</v>
      </c>
      <c r="C4" s="3" t="s">
        <v>146</v>
      </c>
      <c r="D4" s="4">
        <v>16</v>
      </c>
      <c r="E4" s="3" t="s">
        <v>128</v>
      </c>
      <c r="F4" s="4">
        <v>7</v>
      </c>
      <c r="G4" s="3" t="s">
        <v>148</v>
      </c>
      <c r="H4" s="4">
        <v>3</v>
      </c>
      <c r="I4" s="3" t="s">
        <v>131</v>
      </c>
      <c r="J4" s="4">
        <v>4</v>
      </c>
      <c r="K4" s="3" t="s">
        <v>147</v>
      </c>
      <c r="L4" s="4">
        <v>9</v>
      </c>
      <c r="M4" s="3" t="s">
        <v>163</v>
      </c>
      <c r="N4" s="4">
        <v>1</v>
      </c>
      <c r="O4" s="3" t="s">
        <v>127</v>
      </c>
      <c r="P4" s="4">
        <v>2</v>
      </c>
      <c r="Q4" s="3" t="s">
        <v>143</v>
      </c>
      <c r="R4" s="4">
        <v>6</v>
      </c>
      <c r="S4" s="3" t="s">
        <v>141</v>
      </c>
      <c r="T4" s="4">
        <v>11</v>
      </c>
      <c r="U4" s="3" t="s">
        <v>162</v>
      </c>
      <c r="V4" s="4">
        <v>13</v>
      </c>
      <c r="W4" s="3" t="s">
        <v>136</v>
      </c>
      <c r="X4" s="4">
        <v>15</v>
      </c>
      <c r="Y4" s="3" t="s">
        <v>154</v>
      </c>
      <c r="Z4" s="4">
        <v>12</v>
      </c>
      <c r="AA4" s="3" t="s">
        <v>129</v>
      </c>
      <c r="AB4" s="4">
        <v>10</v>
      </c>
      <c r="AC4" s="3" t="s">
        <v>160</v>
      </c>
      <c r="AD4" s="4">
        <v>14</v>
      </c>
      <c r="AE4" s="3" t="s">
        <v>152</v>
      </c>
      <c r="AF4" s="4">
        <v>8</v>
      </c>
      <c r="AG4" s="3" t="s">
        <v>137</v>
      </c>
      <c r="AH4" s="4">
        <v>5</v>
      </c>
      <c r="AI4" s="5">
        <f t="shared" ref="AI4:AI29" si="0">SUM(D4:AH4)</f>
        <v>136</v>
      </c>
      <c r="AJ4" s="5">
        <f t="shared" ref="AJ4:AJ29" si="1">SUM(C37:AH37)</f>
        <v>67</v>
      </c>
    </row>
    <row r="5" spans="1:36" ht="14.4" customHeight="1" x14ac:dyDescent="0.3">
      <c r="A5">
        <f t="shared" ref="A5:A29" si="2">RANK(AJ5,$AJ$4:$AJ$29,0)</f>
        <v>17</v>
      </c>
      <c r="B5" s="87" t="str">
        <f>'Week 1'!B5</f>
        <v>Ben</v>
      </c>
      <c r="C5" s="95" t="s">
        <v>379</v>
      </c>
      <c r="D5" s="96">
        <v>11</v>
      </c>
      <c r="E5" s="95" t="s">
        <v>352</v>
      </c>
      <c r="F5" s="96">
        <v>10</v>
      </c>
      <c r="G5" s="95" t="s">
        <v>358</v>
      </c>
      <c r="H5" s="96">
        <v>1</v>
      </c>
      <c r="I5" s="95" t="s">
        <v>349</v>
      </c>
      <c r="J5" s="96">
        <v>16</v>
      </c>
      <c r="K5" s="95" t="s">
        <v>340</v>
      </c>
      <c r="L5" s="96">
        <v>13</v>
      </c>
      <c r="M5" s="95" t="s">
        <v>360</v>
      </c>
      <c r="N5" s="96">
        <v>3</v>
      </c>
      <c r="O5" s="95" t="s">
        <v>357</v>
      </c>
      <c r="P5" s="96">
        <v>7</v>
      </c>
      <c r="Q5" s="95" t="s">
        <v>363</v>
      </c>
      <c r="R5" s="96">
        <v>2</v>
      </c>
      <c r="S5" s="95" t="s">
        <v>367</v>
      </c>
      <c r="T5" s="96">
        <v>12</v>
      </c>
      <c r="U5" s="95" t="s">
        <v>348</v>
      </c>
      <c r="V5" s="96">
        <v>9</v>
      </c>
      <c r="W5" s="95" t="s">
        <v>342</v>
      </c>
      <c r="X5" s="96">
        <v>14</v>
      </c>
      <c r="Y5" s="95" t="s">
        <v>347</v>
      </c>
      <c r="Z5" s="96">
        <v>6</v>
      </c>
      <c r="AA5" s="95" t="s">
        <v>365</v>
      </c>
      <c r="AB5" s="96">
        <v>8</v>
      </c>
      <c r="AC5" s="95" t="s">
        <v>359</v>
      </c>
      <c r="AD5" s="96">
        <v>15</v>
      </c>
      <c r="AE5" s="95" t="s">
        <v>355</v>
      </c>
      <c r="AF5" s="96">
        <v>4</v>
      </c>
      <c r="AG5" s="95" t="s">
        <v>346</v>
      </c>
      <c r="AH5" s="96">
        <v>5</v>
      </c>
      <c r="AI5" s="8">
        <f t="shared" si="0"/>
        <v>136</v>
      </c>
      <c r="AJ5" s="8">
        <f t="shared" si="1"/>
        <v>81</v>
      </c>
    </row>
    <row r="6" spans="1:36" ht="14.4" x14ac:dyDescent="0.3">
      <c r="A6">
        <f t="shared" si="2"/>
        <v>4</v>
      </c>
      <c r="B6" s="85" t="str">
        <f>'Week 1'!B6</f>
        <v>Trevor</v>
      </c>
      <c r="C6" s="94" t="s">
        <v>146</v>
      </c>
      <c r="D6" s="153">
        <v>2</v>
      </c>
      <c r="E6" s="94" t="s">
        <v>128</v>
      </c>
      <c r="F6" s="153">
        <v>3</v>
      </c>
      <c r="G6" s="94" t="s">
        <v>148</v>
      </c>
      <c r="H6" s="153">
        <v>4</v>
      </c>
      <c r="I6" s="94" t="s">
        <v>131</v>
      </c>
      <c r="J6" s="153">
        <v>5</v>
      </c>
      <c r="K6" s="94" t="s">
        <v>147</v>
      </c>
      <c r="L6" s="153">
        <v>10</v>
      </c>
      <c r="M6" s="94" t="s">
        <v>155</v>
      </c>
      <c r="N6" s="153">
        <v>14</v>
      </c>
      <c r="O6" s="94" t="s">
        <v>149</v>
      </c>
      <c r="P6" s="153">
        <v>1</v>
      </c>
      <c r="Q6" s="94" t="s">
        <v>134</v>
      </c>
      <c r="R6" s="153">
        <v>6</v>
      </c>
      <c r="S6" s="94" t="s">
        <v>141</v>
      </c>
      <c r="T6" s="153">
        <v>7</v>
      </c>
      <c r="U6" s="94" t="s">
        <v>162</v>
      </c>
      <c r="V6" s="153">
        <v>11</v>
      </c>
      <c r="W6" s="94" t="s">
        <v>136</v>
      </c>
      <c r="X6" s="153">
        <v>16</v>
      </c>
      <c r="Y6" s="94" t="s">
        <v>154</v>
      </c>
      <c r="Z6" s="153">
        <v>12</v>
      </c>
      <c r="AA6" s="94" t="s">
        <v>129</v>
      </c>
      <c r="AB6" s="153">
        <v>13</v>
      </c>
      <c r="AC6" s="94" t="s">
        <v>160</v>
      </c>
      <c r="AD6" s="153">
        <v>15</v>
      </c>
      <c r="AE6" s="94" t="s">
        <v>152</v>
      </c>
      <c r="AF6" s="153">
        <v>9</v>
      </c>
      <c r="AG6" s="94" t="s">
        <v>161</v>
      </c>
      <c r="AH6" s="153">
        <v>8</v>
      </c>
      <c r="AI6" s="5">
        <f t="shared" si="0"/>
        <v>136</v>
      </c>
      <c r="AJ6" s="5">
        <f t="shared" si="1"/>
        <v>96</v>
      </c>
    </row>
    <row r="7" spans="1:36" ht="14.4" customHeight="1" x14ac:dyDescent="0.3">
      <c r="A7">
        <f t="shared" si="2"/>
        <v>5</v>
      </c>
      <c r="B7" s="84" t="str">
        <f>'Week 1'!B7</f>
        <v>Alex</v>
      </c>
      <c r="C7" s="95" t="s">
        <v>354</v>
      </c>
      <c r="D7" s="96">
        <v>3</v>
      </c>
      <c r="E7" s="95" t="s">
        <v>352</v>
      </c>
      <c r="F7" s="96">
        <v>9</v>
      </c>
      <c r="G7" s="95" t="s">
        <v>339</v>
      </c>
      <c r="H7" s="96">
        <v>7</v>
      </c>
      <c r="I7" s="95" t="s">
        <v>349</v>
      </c>
      <c r="J7" s="96">
        <v>8</v>
      </c>
      <c r="K7" s="95" t="s">
        <v>340</v>
      </c>
      <c r="L7" s="96">
        <v>12</v>
      </c>
      <c r="M7" s="95" t="s">
        <v>360</v>
      </c>
      <c r="N7" s="96">
        <v>6</v>
      </c>
      <c r="O7" s="95" t="s">
        <v>357</v>
      </c>
      <c r="P7" s="96">
        <v>10</v>
      </c>
      <c r="Q7" s="95" t="s">
        <v>345</v>
      </c>
      <c r="R7" s="96">
        <v>1</v>
      </c>
      <c r="S7" s="95" t="s">
        <v>367</v>
      </c>
      <c r="T7" s="96">
        <v>5</v>
      </c>
      <c r="U7" s="95" t="s">
        <v>348</v>
      </c>
      <c r="V7" s="96">
        <v>13</v>
      </c>
      <c r="W7" s="95" t="s">
        <v>342</v>
      </c>
      <c r="X7" s="96">
        <v>16</v>
      </c>
      <c r="Y7" s="95" t="s">
        <v>347</v>
      </c>
      <c r="Z7" s="96">
        <v>11</v>
      </c>
      <c r="AA7" s="95" t="s">
        <v>365</v>
      </c>
      <c r="AB7" s="96">
        <v>14</v>
      </c>
      <c r="AC7" s="95" t="s">
        <v>359</v>
      </c>
      <c r="AD7" s="96">
        <v>15</v>
      </c>
      <c r="AE7" s="95" t="s">
        <v>355</v>
      </c>
      <c r="AF7" s="96">
        <v>4</v>
      </c>
      <c r="AG7" s="95" t="s">
        <v>346</v>
      </c>
      <c r="AH7" s="96">
        <v>2</v>
      </c>
      <c r="AI7" s="8">
        <f t="shared" si="0"/>
        <v>136</v>
      </c>
      <c r="AJ7" s="8">
        <f t="shared" si="1"/>
        <v>94</v>
      </c>
    </row>
    <row r="8" spans="1:36" ht="14.4" x14ac:dyDescent="0.3">
      <c r="A8">
        <f t="shared" si="2"/>
        <v>9</v>
      </c>
      <c r="B8" s="85" t="str">
        <f>'Week 1'!B8</f>
        <v>Katelyn</v>
      </c>
      <c r="C8" s="94" t="s">
        <v>379</v>
      </c>
      <c r="D8" s="153">
        <v>6</v>
      </c>
      <c r="E8" s="94" t="s">
        <v>352</v>
      </c>
      <c r="F8" s="153">
        <v>7</v>
      </c>
      <c r="G8" s="94" t="s">
        <v>339</v>
      </c>
      <c r="H8" s="153">
        <v>8</v>
      </c>
      <c r="I8" s="94" t="s">
        <v>349</v>
      </c>
      <c r="J8" s="153">
        <v>9</v>
      </c>
      <c r="K8" s="94" t="s">
        <v>340</v>
      </c>
      <c r="L8" s="153">
        <v>12</v>
      </c>
      <c r="M8" s="94" t="s">
        <v>360</v>
      </c>
      <c r="N8" s="153">
        <v>4</v>
      </c>
      <c r="O8" s="94" t="s">
        <v>357</v>
      </c>
      <c r="P8" s="153">
        <v>13</v>
      </c>
      <c r="Q8" s="94" t="s">
        <v>345</v>
      </c>
      <c r="R8" s="153">
        <v>3</v>
      </c>
      <c r="S8" s="94" t="s">
        <v>367</v>
      </c>
      <c r="T8" s="153">
        <v>5</v>
      </c>
      <c r="U8" s="94" t="s">
        <v>348</v>
      </c>
      <c r="V8" s="153">
        <v>15</v>
      </c>
      <c r="W8" s="94" t="s">
        <v>342</v>
      </c>
      <c r="X8" s="153">
        <v>16</v>
      </c>
      <c r="Y8" s="94" t="s">
        <v>347</v>
      </c>
      <c r="Z8" s="153">
        <v>11</v>
      </c>
      <c r="AA8" s="94" t="s">
        <v>365</v>
      </c>
      <c r="AB8" s="153">
        <v>14</v>
      </c>
      <c r="AC8" s="94" t="s">
        <v>359</v>
      </c>
      <c r="AD8" s="153">
        <v>10</v>
      </c>
      <c r="AE8" s="94" t="s">
        <v>350</v>
      </c>
      <c r="AF8" s="153">
        <v>2</v>
      </c>
      <c r="AG8" s="94" t="s">
        <v>346</v>
      </c>
      <c r="AH8" s="153">
        <v>1</v>
      </c>
      <c r="AI8" s="5">
        <f t="shared" si="0"/>
        <v>136</v>
      </c>
      <c r="AJ8" s="5">
        <f t="shared" si="1"/>
        <v>89</v>
      </c>
    </row>
    <row r="9" spans="1:36" ht="14.4" customHeight="1" x14ac:dyDescent="0.3">
      <c r="A9">
        <f t="shared" si="2"/>
        <v>15</v>
      </c>
      <c r="B9" s="92" t="str">
        <f>'Week 1'!B9</f>
        <v>Shelby</v>
      </c>
      <c r="C9" s="95" t="s">
        <v>146</v>
      </c>
      <c r="D9" s="96">
        <v>10</v>
      </c>
      <c r="E9" s="95" t="s">
        <v>128</v>
      </c>
      <c r="F9" s="96">
        <v>11</v>
      </c>
      <c r="G9" s="95" t="s">
        <v>148</v>
      </c>
      <c r="H9" s="96">
        <v>16</v>
      </c>
      <c r="I9" s="95" t="s">
        <v>153</v>
      </c>
      <c r="J9" s="96">
        <v>14</v>
      </c>
      <c r="K9" s="95" t="s">
        <v>198</v>
      </c>
      <c r="L9" s="96">
        <v>2</v>
      </c>
      <c r="M9" s="95" t="s">
        <v>155</v>
      </c>
      <c r="N9" s="96">
        <v>9</v>
      </c>
      <c r="O9" s="95" t="s">
        <v>127</v>
      </c>
      <c r="P9" s="96">
        <v>8</v>
      </c>
      <c r="Q9" s="95" t="s">
        <v>134</v>
      </c>
      <c r="R9" s="96">
        <v>1</v>
      </c>
      <c r="S9" s="95" t="s">
        <v>135</v>
      </c>
      <c r="T9" s="96">
        <v>12</v>
      </c>
      <c r="U9" s="95" t="s">
        <v>162</v>
      </c>
      <c r="V9" s="96">
        <v>7</v>
      </c>
      <c r="W9" s="95" t="s">
        <v>136</v>
      </c>
      <c r="X9" s="96">
        <v>15</v>
      </c>
      <c r="Y9" s="95" t="s">
        <v>154</v>
      </c>
      <c r="Z9" s="96">
        <v>6</v>
      </c>
      <c r="AA9" s="95" t="s">
        <v>129</v>
      </c>
      <c r="AB9" s="96">
        <v>3</v>
      </c>
      <c r="AC9" s="95" t="s">
        <v>132</v>
      </c>
      <c r="AD9" s="96">
        <v>5</v>
      </c>
      <c r="AE9" s="95" t="s">
        <v>144</v>
      </c>
      <c r="AF9" s="96">
        <v>4</v>
      </c>
      <c r="AG9" s="95" t="s">
        <v>161</v>
      </c>
      <c r="AH9" s="96">
        <v>13</v>
      </c>
      <c r="AI9" s="8">
        <f t="shared" si="0"/>
        <v>136</v>
      </c>
      <c r="AJ9" s="8">
        <f t="shared" si="1"/>
        <v>83</v>
      </c>
    </row>
    <row r="10" spans="1:36" ht="14.4" x14ac:dyDescent="0.3">
      <c r="A10">
        <f t="shared" si="2"/>
        <v>2</v>
      </c>
      <c r="B10" s="85" t="str">
        <f>'Week 1'!B10</f>
        <v>Chris</v>
      </c>
      <c r="C10" s="94" t="s">
        <v>354</v>
      </c>
      <c r="D10" s="153">
        <v>5</v>
      </c>
      <c r="E10" s="94" t="s">
        <v>352</v>
      </c>
      <c r="F10" s="153">
        <v>7</v>
      </c>
      <c r="G10" s="94" t="s">
        <v>358</v>
      </c>
      <c r="H10" s="153">
        <v>1</v>
      </c>
      <c r="I10" s="94" t="s">
        <v>349</v>
      </c>
      <c r="J10" s="153">
        <v>6</v>
      </c>
      <c r="K10" s="94" t="s">
        <v>340</v>
      </c>
      <c r="L10" s="153">
        <v>14</v>
      </c>
      <c r="M10" s="94" t="s">
        <v>360</v>
      </c>
      <c r="N10" s="153">
        <v>10</v>
      </c>
      <c r="O10" s="94" t="s">
        <v>357</v>
      </c>
      <c r="P10" s="153">
        <v>11</v>
      </c>
      <c r="Q10" s="94" t="s">
        <v>363</v>
      </c>
      <c r="R10" s="153">
        <v>2</v>
      </c>
      <c r="S10" s="94" t="s">
        <v>367</v>
      </c>
      <c r="T10" s="153">
        <v>3</v>
      </c>
      <c r="U10" s="94" t="s">
        <v>348</v>
      </c>
      <c r="V10" s="153">
        <v>15</v>
      </c>
      <c r="W10" s="94" t="s">
        <v>342</v>
      </c>
      <c r="X10" s="153">
        <v>16</v>
      </c>
      <c r="Y10" s="94" t="s">
        <v>347</v>
      </c>
      <c r="Z10" s="153">
        <v>13</v>
      </c>
      <c r="AA10" s="94" t="s">
        <v>365</v>
      </c>
      <c r="AB10" s="153">
        <v>12</v>
      </c>
      <c r="AC10" s="94" t="s">
        <v>359</v>
      </c>
      <c r="AD10" s="153">
        <v>4</v>
      </c>
      <c r="AE10" s="94" t="s">
        <v>350</v>
      </c>
      <c r="AF10" s="153">
        <v>8</v>
      </c>
      <c r="AG10" s="94" t="s">
        <v>338</v>
      </c>
      <c r="AH10" s="153">
        <v>9</v>
      </c>
      <c r="AI10" s="5">
        <f t="shared" si="0"/>
        <v>136</v>
      </c>
      <c r="AJ10" s="5">
        <f t="shared" si="1"/>
        <v>103</v>
      </c>
    </row>
    <row r="11" spans="1:36" ht="14.4" customHeight="1" x14ac:dyDescent="0.3">
      <c r="A11">
        <f t="shared" si="2"/>
        <v>12</v>
      </c>
      <c r="B11" s="84" t="str">
        <f>'Week 1'!B11</f>
        <v>Jeremy</v>
      </c>
      <c r="C11" s="95" t="s">
        <v>133</v>
      </c>
      <c r="D11" s="96">
        <v>10</v>
      </c>
      <c r="E11" s="95" t="s">
        <v>128</v>
      </c>
      <c r="F11" s="96">
        <v>2</v>
      </c>
      <c r="G11" s="95" t="s">
        <v>148</v>
      </c>
      <c r="H11" s="96">
        <v>13</v>
      </c>
      <c r="I11" s="95" t="s">
        <v>131</v>
      </c>
      <c r="J11" s="96">
        <v>16</v>
      </c>
      <c r="K11" s="95" t="s">
        <v>147</v>
      </c>
      <c r="L11" s="96">
        <v>5</v>
      </c>
      <c r="M11" s="95" t="s">
        <v>155</v>
      </c>
      <c r="N11" s="96">
        <v>4</v>
      </c>
      <c r="O11" s="95" t="s">
        <v>127</v>
      </c>
      <c r="P11" s="96">
        <v>12</v>
      </c>
      <c r="Q11" s="95" t="s">
        <v>134</v>
      </c>
      <c r="R11" s="96">
        <v>1</v>
      </c>
      <c r="S11" s="95" t="s">
        <v>141</v>
      </c>
      <c r="T11" s="96">
        <v>14</v>
      </c>
      <c r="U11" s="95" t="s">
        <v>162</v>
      </c>
      <c r="V11" s="96">
        <v>8</v>
      </c>
      <c r="W11" s="95" t="s">
        <v>136</v>
      </c>
      <c r="X11" s="96">
        <v>15</v>
      </c>
      <c r="Y11" s="95" t="s">
        <v>154</v>
      </c>
      <c r="Z11" s="96">
        <v>9</v>
      </c>
      <c r="AA11" s="95" t="s">
        <v>129</v>
      </c>
      <c r="AB11" s="96">
        <v>6</v>
      </c>
      <c r="AC11" s="95" t="s">
        <v>160</v>
      </c>
      <c r="AD11" s="96">
        <v>11</v>
      </c>
      <c r="AE11" s="95" t="s">
        <v>144</v>
      </c>
      <c r="AF11" s="96">
        <v>3</v>
      </c>
      <c r="AG11" s="95" t="s">
        <v>161</v>
      </c>
      <c r="AH11" s="96">
        <v>7</v>
      </c>
      <c r="AI11" s="8">
        <f t="shared" si="0"/>
        <v>136</v>
      </c>
      <c r="AJ11" s="8">
        <f t="shared" si="1"/>
        <v>87</v>
      </c>
    </row>
    <row r="12" spans="1:36" ht="14.4" x14ac:dyDescent="0.3">
      <c r="A12">
        <f t="shared" si="2"/>
        <v>8</v>
      </c>
      <c r="B12" s="85" t="str">
        <f>'Week 1'!B12</f>
        <v>Sam</v>
      </c>
      <c r="C12" s="94" t="s">
        <v>133</v>
      </c>
      <c r="D12" s="153">
        <v>10</v>
      </c>
      <c r="E12" s="94" t="s">
        <v>128</v>
      </c>
      <c r="F12" s="153">
        <v>9</v>
      </c>
      <c r="G12" s="94" t="s">
        <v>148</v>
      </c>
      <c r="H12" s="153">
        <v>2</v>
      </c>
      <c r="I12" s="94" t="s">
        <v>131</v>
      </c>
      <c r="J12" s="153">
        <v>8</v>
      </c>
      <c r="K12" s="94" t="s">
        <v>198</v>
      </c>
      <c r="L12" s="153">
        <v>7</v>
      </c>
      <c r="M12" s="94" t="s">
        <v>155</v>
      </c>
      <c r="N12" s="153">
        <v>3</v>
      </c>
      <c r="O12" s="94" t="s">
        <v>127</v>
      </c>
      <c r="P12" s="153">
        <v>6</v>
      </c>
      <c r="Q12" s="94" t="s">
        <v>143</v>
      </c>
      <c r="R12" s="153">
        <v>4</v>
      </c>
      <c r="S12" s="94" t="s">
        <v>141</v>
      </c>
      <c r="T12" s="153">
        <v>5</v>
      </c>
      <c r="U12" s="94" t="s">
        <v>162</v>
      </c>
      <c r="V12" s="153">
        <v>15</v>
      </c>
      <c r="W12" s="94" t="s">
        <v>136</v>
      </c>
      <c r="X12" s="153">
        <v>16</v>
      </c>
      <c r="Y12" s="94" t="s">
        <v>154</v>
      </c>
      <c r="Z12" s="153">
        <v>1</v>
      </c>
      <c r="AA12" s="94" t="s">
        <v>129</v>
      </c>
      <c r="AB12" s="153">
        <v>14</v>
      </c>
      <c r="AC12" s="94" t="s">
        <v>160</v>
      </c>
      <c r="AD12" s="153">
        <v>13</v>
      </c>
      <c r="AE12" s="94" t="s">
        <v>152</v>
      </c>
      <c r="AF12" s="153">
        <v>12</v>
      </c>
      <c r="AG12" s="94" t="s">
        <v>161</v>
      </c>
      <c r="AH12" s="153">
        <v>11</v>
      </c>
      <c r="AI12" s="5">
        <f t="shared" si="0"/>
        <v>136</v>
      </c>
      <c r="AJ12" s="5">
        <f t="shared" si="1"/>
        <v>90</v>
      </c>
    </row>
    <row r="13" spans="1:36" ht="14.4" customHeight="1" x14ac:dyDescent="0.3">
      <c r="A13">
        <f t="shared" si="2"/>
        <v>14</v>
      </c>
      <c r="B13" s="84" t="str">
        <f>'Week 1'!B13</f>
        <v>Cody</v>
      </c>
      <c r="C13" s="95" t="s">
        <v>146</v>
      </c>
      <c r="D13" s="96">
        <v>9</v>
      </c>
      <c r="E13" s="95" t="s">
        <v>128</v>
      </c>
      <c r="F13" s="96">
        <v>14</v>
      </c>
      <c r="G13" s="95" t="s">
        <v>148</v>
      </c>
      <c r="H13" s="96">
        <v>13</v>
      </c>
      <c r="I13" s="95" t="s">
        <v>131</v>
      </c>
      <c r="J13" s="96">
        <v>6</v>
      </c>
      <c r="K13" s="95" t="s">
        <v>147</v>
      </c>
      <c r="L13" s="96">
        <v>12</v>
      </c>
      <c r="M13" s="95" t="s">
        <v>155</v>
      </c>
      <c r="N13" s="96">
        <v>3</v>
      </c>
      <c r="O13" s="95" t="s">
        <v>127</v>
      </c>
      <c r="P13" s="96">
        <v>7</v>
      </c>
      <c r="Q13" s="95" t="s">
        <v>134</v>
      </c>
      <c r="R13" s="96">
        <v>5</v>
      </c>
      <c r="S13" s="95" t="s">
        <v>141</v>
      </c>
      <c r="T13" s="96">
        <v>2</v>
      </c>
      <c r="U13" s="95" t="s">
        <v>162</v>
      </c>
      <c r="V13" s="96">
        <v>15</v>
      </c>
      <c r="W13" s="95" t="s">
        <v>136</v>
      </c>
      <c r="X13" s="96">
        <v>16</v>
      </c>
      <c r="Y13" s="95" t="s">
        <v>154</v>
      </c>
      <c r="Z13" s="96">
        <v>4</v>
      </c>
      <c r="AA13" s="95" t="s">
        <v>129</v>
      </c>
      <c r="AB13" s="96">
        <v>11</v>
      </c>
      <c r="AC13" s="95" t="s">
        <v>160</v>
      </c>
      <c r="AD13" s="96">
        <v>10</v>
      </c>
      <c r="AE13" s="95" t="s">
        <v>152</v>
      </c>
      <c r="AF13" s="96">
        <v>8</v>
      </c>
      <c r="AG13" s="95" t="s">
        <v>137</v>
      </c>
      <c r="AH13" s="96">
        <v>1</v>
      </c>
      <c r="AI13" s="8">
        <f t="shared" si="0"/>
        <v>136</v>
      </c>
      <c r="AJ13" s="8">
        <f t="shared" si="1"/>
        <v>86</v>
      </c>
    </row>
    <row r="14" spans="1:36" ht="14.4" x14ac:dyDescent="0.3">
      <c r="A14">
        <f t="shared" si="2"/>
        <v>25</v>
      </c>
      <c r="B14" s="85" t="str">
        <f>'Week 1'!B14</f>
        <v>Tom</v>
      </c>
      <c r="C14" s="94" t="s">
        <v>146</v>
      </c>
      <c r="D14" s="153">
        <v>16</v>
      </c>
      <c r="E14" s="94" t="s">
        <v>128</v>
      </c>
      <c r="F14" s="153">
        <v>4</v>
      </c>
      <c r="G14" s="94" t="s">
        <v>148</v>
      </c>
      <c r="H14" s="153">
        <v>1</v>
      </c>
      <c r="I14" s="94" t="s">
        <v>131</v>
      </c>
      <c r="J14" s="153">
        <v>2</v>
      </c>
      <c r="K14" s="94" t="s">
        <v>147</v>
      </c>
      <c r="L14" s="153">
        <v>5</v>
      </c>
      <c r="M14" s="94" t="s">
        <v>155</v>
      </c>
      <c r="N14" s="153">
        <v>3</v>
      </c>
      <c r="O14" s="94" t="s">
        <v>127</v>
      </c>
      <c r="P14" s="153">
        <v>13</v>
      </c>
      <c r="Q14" s="94" t="s">
        <v>370</v>
      </c>
      <c r="R14" s="153">
        <v>6</v>
      </c>
      <c r="S14" s="94" t="s">
        <v>141</v>
      </c>
      <c r="T14" s="153">
        <v>11</v>
      </c>
      <c r="U14" s="94" t="s">
        <v>162</v>
      </c>
      <c r="V14" s="153">
        <v>15</v>
      </c>
      <c r="W14" s="94" t="s">
        <v>136</v>
      </c>
      <c r="X14" s="153">
        <v>14</v>
      </c>
      <c r="Y14" s="94" t="s">
        <v>154</v>
      </c>
      <c r="Z14" s="153">
        <v>7</v>
      </c>
      <c r="AA14" s="94" t="s">
        <v>129</v>
      </c>
      <c r="AB14" s="153">
        <v>8</v>
      </c>
      <c r="AC14" s="94" t="s">
        <v>160</v>
      </c>
      <c r="AD14" s="153">
        <v>12</v>
      </c>
      <c r="AE14" s="94" t="s">
        <v>152</v>
      </c>
      <c r="AF14" s="153">
        <v>9</v>
      </c>
      <c r="AG14" s="94" t="s">
        <v>137</v>
      </c>
      <c r="AH14" s="153">
        <v>10</v>
      </c>
      <c r="AI14" s="5">
        <f t="shared" si="0"/>
        <v>136</v>
      </c>
      <c r="AJ14" s="5">
        <f t="shared" si="1"/>
        <v>71</v>
      </c>
    </row>
    <row r="15" spans="1:36" ht="14.4" customHeight="1" x14ac:dyDescent="0.3">
      <c r="A15">
        <f t="shared" si="2"/>
        <v>6</v>
      </c>
      <c r="B15" s="84" t="str">
        <f>'Week 1'!B15</f>
        <v>Austin</v>
      </c>
      <c r="C15" s="95" t="s">
        <v>146</v>
      </c>
      <c r="D15" s="96">
        <v>14</v>
      </c>
      <c r="E15" s="95" t="s">
        <v>128</v>
      </c>
      <c r="F15" s="96">
        <v>9</v>
      </c>
      <c r="G15" s="95" t="s">
        <v>148</v>
      </c>
      <c r="H15" s="96">
        <v>2</v>
      </c>
      <c r="I15" s="95" t="s">
        <v>131</v>
      </c>
      <c r="J15" s="96">
        <v>5</v>
      </c>
      <c r="K15" s="95" t="s">
        <v>147</v>
      </c>
      <c r="L15" s="96">
        <v>13</v>
      </c>
      <c r="M15" s="95" t="s">
        <v>155</v>
      </c>
      <c r="N15" s="96">
        <v>6</v>
      </c>
      <c r="O15" s="95" t="s">
        <v>127</v>
      </c>
      <c r="P15" s="96">
        <v>8</v>
      </c>
      <c r="Q15" s="95" t="s">
        <v>134</v>
      </c>
      <c r="R15" s="96">
        <v>3</v>
      </c>
      <c r="S15" s="95" t="s">
        <v>141</v>
      </c>
      <c r="T15" s="96">
        <v>1</v>
      </c>
      <c r="U15" s="95" t="s">
        <v>162</v>
      </c>
      <c r="V15" s="96">
        <v>11</v>
      </c>
      <c r="W15" s="95" t="s">
        <v>136</v>
      </c>
      <c r="X15" s="96">
        <v>16</v>
      </c>
      <c r="Y15" s="95" t="s">
        <v>154</v>
      </c>
      <c r="Z15" s="96">
        <v>10</v>
      </c>
      <c r="AA15" s="95" t="s">
        <v>129</v>
      </c>
      <c r="AB15" s="96">
        <v>12</v>
      </c>
      <c r="AC15" s="95" t="s">
        <v>160</v>
      </c>
      <c r="AD15" s="96">
        <v>15</v>
      </c>
      <c r="AE15" s="95" t="s">
        <v>152</v>
      </c>
      <c r="AF15" s="96">
        <v>7</v>
      </c>
      <c r="AG15" s="95" t="s">
        <v>161</v>
      </c>
      <c r="AH15" s="96">
        <v>4</v>
      </c>
      <c r="AI15" s="8">
        <f t="shared" si="0"/>
        <v>136</v>
      </c>
      <c r="AJ15" s="8">
        <f t="shared" si="1"/>
        <v>93</v>
      </c>
    </row>
    <row r="16" spans="1:36" ht="14.4" x14ac:dyDescent="0.3">
      <c r="A16">
        <f t="shared" si="2"/>
        <v>16</v>
      </c>
      <c r="B16" s="85" t="str">
        <f>'Week 1'!B16</f>
        <v>Cecil</v>
      </c>
      <c r="C16" s="94" t="s">
        <v>146</v>
      </c>
      <c r="D16" s="153">
        <v>3</v>
      </c>
      <c r="E16" s="94" t="s">
        <v>128</v>
      </c>
      <c r="F16" s="153">
        <v>4</v>
      </c>
      <c r="G16" s="94" t="s">
        <v>148</v>
      </c>
      <c r="H16" s="153">
        <v>8</v>
      </c>
      <c r="I16" s="94" t="s">
        <v>131</v>
      </c>
      <c r="J16" s="153">
        <v>6</v>
      </c>
      <c r="K16" s="94" t="s">
        <v>147</v>
      </c>
      <c r="L16" s="153">
        <v>5</v>
      </c>
      <c r="M16" s="94" t="s">
        <v>155</v>
      </c>
      <c r="N16" s="153">
        <v>9</v>
      </c>
      <c r="O16" s="94" t="s">
        <v>127</v>
      </c>
      <c r="P16" s="153">
        <v>15</v>
      </c>
      <c r="Q16" s="94" t="s">
        <v>143</v>
      </c>
      <c r="R16" s="153">
        <v>10</v>
      </c>
      <c r="S16" s="94" t="s">
        <v>141</v>
      </c>
      <c r="T16" s="153">
        <v>12</v>
      </c>
      <c r="U16" s="94" t="s">
        <v>162</v>
      </c>
      <c r="V16" s="153">
        <v>7</v>
      </c>
      <c r="W16" s="94" t="s">
        <v>136</v>
      </c>
      <c r="X16" s="153">
        <v>16</v>
      </c>
      <c r="Y16" s="94" t="s">
        <v>154</v>
      </c>
      <c r="Z16" s="153">
        <v>11</v>
      </c>
      <c r="AA16" s="94" t="s">
        <v>129</v>
      </c>
      <c r="AB16" s="153">
        <v>13</v>
      </c>
      <c r="AC16" s="94" t="s">
        <v>160</v>
      </c>
      <c r="AD16" s="153">
        <v>14</v>
      </c>
      <c r="AE16" s="94" t="s">
        <v>152</v>
      </c>
      <c r="AF16" s="153">
        <v>2</v>
      </c>
      <c r="AG16" s="94" t="s">
        <v>161</v>
      </c>
      <c r="AH16" s="153">
        <v>1</v>
      </c>
      <c r="AI16" s="5">
        <f t="shared" si="0"/>
        <v>136</v>
      </c>
      <c r="AJ16" s="5">
        <f t="shared" si="1"/>
        <v>82</v>
      </c>
    </row>
    <row r="17" spans="1:36" ht="14.4" x14ac:dyDescent="0.3">
      <c r="A17">
        <f t="shared" si="2"/>
        <v>1</v>
      </c>
      <c r="B17" s="70" t="str">
        <f>'Week 1'!B17</f>
        <v>Thadd</v>
      </c>
      <c r="C17" s="25" t="s">
        <v>379</v>
      </c>
      <c r="D17" s="26">
        <v>1</v>
      </c>
      <c r="E17" s="25" t="s">
        <v>352</v>
      </c>
      <c r="F17" s="26">
        <v>14</v>
      </c>
      <c r="G17" s="25" t="s">
        <v>358</v>
      </c>
      <c r="H17" s="26">
        <v>2</v>
      </c>
      <c r="I17" s="25" t="s">
        <v>349</v>
      </c>
      <c r="J17" s="26">
        <v>3</v>
      </c>
      <c r="K17" s="25" t="s">
        <v>340</v>
      </c>
      <c r="L17" s="26">
        <v>15</v>
      </c>
      <c r="M17" s="25" t="s">
        <v>360</v>
      </c>
      <c r="N17" s="26">
        <v>7</v>
      </c>
      <c r="O17" s="25" t="s">
        <v>357</v>
      </c>
      <c r="P17" s="26">
        <v>6</v>
      </c>
      <c r="Q17" s="25" t="s">
        <v>345</v>
      </c>
      <c r="R17" s="26">
        <v>8</v>
      </c>
      <c r="S17" s="25" t="s">
        <v>367</v>
      </c>
      <c r="T17" s="26">
        <v>5</v>
      </c>
      <c r="U17" s="25" t="s">
        <v>348</v>
      </c>
      <c r="V17" s="26">
        <v>4</v>
      </c>
      <c r="W17" s="25" t="s">
        <v>342</v>
      </c>
      <c r="X17" s="26">
        <v>16</v>
      </c>
      <c r="Y17" s="25" t="s">
        <v>347</v>
      </c>
      <c r="Z17" s="26">
        <v>12</v>
      </c>
      <c r="AA17" s="25" t="s">
        <v>365</v>
      </c>
      <c r="AB17" s="26">
        <v>13</v>
      </c>
      <c r="AC17" s="25" t="s">
        <v>359</v>
      </c>
      <c r="AD17" s="26">
        <v>11</v>
      </c>
      <c r="AE17" s="25" t="s">
        <v>355</v>
      </c>
      <c r="AF17" s="26">
        <v>10</v>
      </c>
      <c r="AG17" s="25" t="s">
        <v>338</v>
      </c>
      <c r="AH17" s="26">
        <v>9</v>
      </c>
      <c r="AI17" s="23">
        <f t="shared" si="0"/>
        <v>136</v>
      </c>
      <c r="AJ17" s="24">
        <f t="shared" si="1"/>
        <v>113</v>
      </c>
    </row>
    <row r="18" spans="1:36" ht="14.4" x14ac:dyDescent="0.3">
      <c r="A18">
        <f t="shared" si="2"/>
        <v>23</v>
      </c>
      <c r="B18" s="85" t="str">
        <f>'Week 1'!B18</f>
        <v>Walker</v>
      </c>
      <c r="C18" s="94" t="s">
        <v>146</v>
      </c>
      <c r="D18" s="153">
        <v>16</v>
      </c>
      <c r="E18" s="94" t="s">
        <v>128</v>
      </c>
      <c r="F18" s="153">
        <v>15</v>
      </c>
      <c r="G18" s="94" t="s">
        <v>148</v>
      </c>
      <c r="H18" s="153">
        <v>12</v>
      </c>
      <c r="I18" s="94" t="s">
        <v>153</v>
      </c>
      <c r="J18" s="153">
        <v>2</v>
      </c>
      <c r="K18" s="94" t="s">
        <v>147</v>
      </c>
      <c r="L18" s="153">
        <v>10</v>
      </c>
      <c r="M18" s="94" t="s">
        <v>155</v>
      </c>
      <c r="N18" s="153">
        <v>11</v>
      </c>
      <c r="O18" s="94" t="s">
        <v>127</v>
      </c>
      <c r="P18" s="153">
        <v>9</v>
      </c>
      <c r="Q18" s="94" t="s">
        <v>134</v>
      </c>
      <c r="R18" s="153">
        <v>4</v>
      </c>
      <c r="S18" s="94" t="s">
        <v>141</v>
      </c>
      <c r="T18" s="153">
        <v>5</v>
      </c>
      <c r="U18" s="94" t="s">
        <v>162</v>
      </c>
      <c r="V18" s="153">
        <v>8</v>
      </c>
      <c r="W18" s="94" t="s">
        <v>136</v>
      </c>
      <c r="X18" s="153">
        <v>13</v>
      </c>
      <c r="Y18" s="94" t="s">
        <v>154</v>
      </c>
      <c r="Z18" s="153">
        <v>1</v>
      </c>
      <c r="AA18" s="94" t="s">
        <v>129</v>
      </c>
      <c r="AB18" s="153">
        <v>7</v>
      </c>
      <c r="AC18" s="94" t="s">
        <v>160</v>
      </c>
      <c r="AD18" s="153">
        <v>14</v>
      </c>
      <c r="AE18" s="94" t="s">
        <v>152</v>
      </c>
      <c r="AF18" s="153">
        <v>3</v>
      </c>
      <c r="AG18" s="94" t="s">
        <v>137</v>
      </c>
      <c r="AH18" s="153">
        <v>6</v>
      </c>
      <c r="AI18" s="35">
        <f t="shared" si="0"/>
        <v>136</v>
      </c>
      <c r="AJ18" s="36">
        <f t="shared" si="1"/>
        <v>73</v>
      </c>
    </row>
    <row r="19" spans="1:36" ht="14.4" x14ac:dyDescent="0.3">
      <c r="A19">
        <f t="shared" si="2"/>
        <v>19</v>
      </c>
      <c r="B19" s="70" t="str">
        <f>'Week 1'!B19</f>
        <v>A. Little</v>
      </c>
      <c r="C19" s="25" t="s">
        <v>146</v>
      </c>
      <c r="D19" s="26">
        <v>4</v>
      </c>
      <c r="E19" s="25" t="s">
        <v>123</v>
      </c>
      <c r="F19" s="26">
        <v>12</v>
      </c>
      <c r="G19" s="25" t="s">
        <v>148</v>
      </c>
      <c r="H19" s="26">
        <v>5</v>
      </c>
      <c r="I19" s="25" t="s">
        <v>131</v>
      </c>
      <c r="J19" s="26">
        <v>2</v>
      </c>
      <c r="K19" s="25" t="s">
        <v>147</v>
      </c>
      <c r="L19" s="26">
        <v>16</v>
      </c>
      <c r="M19" s="25" t="s">
        <v>155</v>
      </c>
      <c r="N19" s="26">
        <v>3</v>
      </c>
      <c r="O19" s="25" t="s">
        <v>127</v>
      </c>
      <c r="P19" s="26">
        <v>11</v>
      </c>
      <c r="Q19" s="25" t="s">
        <v>143</v>
      </c>
      <c r="R19" s="26">
        <v>7</v>
      </c>
      <c r="S19" s="25" t="s">
        <v>141</v>
      </c>
      <c r="T19" s="26">
        <v>1</v>
      </c>
      <c r="U19" s="25" t="s">
        <v>162</v>
      </c>
      <c r="V19" s="26">
        <v>8</v>
      </c>
      <c r="W19" s="25" t="s">
        <v>136</v>
      </c>
      <c r="X19" s="26">
        <v>13</v>
      </c>
      <c r="Y19" s="25" t="s">
        <v>154</v>
      </c>
      <c r="Z19" s="26">
        <v>6</v>
      </c>
      <c r="AA19" s="25" t="s">
        <v>129</v>
      </c>
      <c r="AB19" s="26">
        <v>14</v>
      </c>
      <c r="AC19" s="25" t="s">
        <v>160</v>
      </c>
      <c r="AD19" s="26">
        <v>15</v>
      </c>
      <c r="AE19" s="25" t="s">
        <v>144</v>
      </c>
      <c r="AF19" s="26">
        <v>9</v>
      </c>
      <c r="AG19" s="25" t="s">
        <v>161</v>
      </c>
      <c r="AH19" s="26">
        <v>10</v>
      </c>
      <c r="AI19" s="16">
        <f t="shared" si="0"/>
        <v>136</v>
      </c>
      <c r="AJ19" s="8">
        <f t="shared" si="1"/>
        <v>75</v>
      </c>
    </row>
    <row r="20" spans="1:36" ht="14.4" customHeight="1" x14ac:dyDescent="0.3">
      <c r="A20">
        <f t="shared" si="2"/>
        <v>2</v>
      </c>
      <c r="B20" s="85" t="str">
        <f>'Week 1'!B20</f>
        <v>Carly</v>
      </c>
      <c r="C20" s="94" t="s">
        <v>146</v>
      </c>
      <c r="D20" s="153">
        <v>5</v>
      </c>
      <c r="E20" s="94" t="s">
        <v>128</v>
      </c>
      <c r="F20" s="153">
        <v>8</v>
      </c>
      <c r="G20" s="94" t="s">
        <v>148</v>
      </c>
      <c r="H20" s="153">
        <v>9</v>
      </c>
      <c r="I20" s="94" t="s">
        <v>131</v>
      </c>
      <c r="J20" s="153">
        <v>16</v>
      </c>
      <c r="K20" s="94" t="s">
        <v>147</v>
      </c>
      <c r="L20" s="153">
        <v>14</v>
      </c>
      <c r="M20" s="94" t="s">
        <v>155</v>
      </c>
      <c r="N20" s="153">
        <v>10</v>
      </c>
      <c r="O20" s="94" t="s">
        <v>127</v>
      </c>
      <c r="P20" s="153">
        <v>6</v>
      </c>
      <c r="Q20" s="94" t="s">
        <v>134</v>
      </c>
      <c r="R20" s="153">
        <v>3</v>
      </c>
      <c r="S20" s="94" t="s">
        <v>135</v>
      </c>
      <c r="T20" s="153">
        <v>2</v>
      </c>
      <c r="U20" s="94" t="s">
        <v>162</v>
      </c>
      <c r="V20" s="153">
        <v>12</v>
      </c>
      <c r="W20" s="94" t="s">
        <v>136</v>
      </c>
      <c r="X20" s="153">
        <v>15</v>
      </c>
      <c r="Y20" s="94" t="s">
        <v>154</v>
      </c>
      <c r="Z20" s="153">
        <v>11</v>
      </c>
      <c r="AA20" s="94" t="s">
        <v>129</v>
      </c>
      <c r="AB20" s="153">
        <v>4</v>
      </c>
      <c r="AC20" s="94" t="s">
        <v>160</v>
      </c>
      <c r="AD20" s="153">
        <v>7</v>
      </c>
      <c r="AE20" s="94" t="s">
        <v>152</v>
      </c>
      <c r="AF20" s="153">
        <v>1</v>
      </c>
      <c r="AG20" s="94" t="s">
        <v>161</v>
      </c>
      <c r="AH20" s="153">
        <v>13</v>
      </c>
      <c r="AI20" s="5">
        <f t="shared" si="0"/>
        <v>136</v>
      </c>
      <c r="AJ20" s="5">
        <f t="shared" si="1"/>
        <v>103</v>
      </c>
    </row>
    <row r="21" spans="1:36" x14ac:dyDescent="0.3">
      <c r="A21">
        <f t="shared" si="2"/>
        <v>24</v>
      </c>
      <c r="B21" s="84" t="str">
        <f>'Week 1'!B21</f>
        <v>Bobbo</v>
      </c>
      <c r="C21" s="95" t="s">
        <v>146</v>
      </c>
      <c r="D21" s="96">
        <v>10</v>
      </c>
      <c r="E21" s="95" t="s">
        <v>128</v>
      </c>
      <c r="F21" s="96">
        <v>9</v>
      </c>
      <c r="G21" s="95" t="s">
        <v>148</v>
      </c>
      <c r="H21" s="96">
        <v>6</v>
      </c>
      <c r="I21" s="95" t="s">
        <v>131</v>
      </c>
      <c r="J21" s="96">
        <v>5</v>
      </c>
      <c r="K21" s="95" t="s">
        <v>147</v>
      </c>
      <c r="L21" s="96">
        <v>4</v>
      </c>
      <c r="M21" s="95" t="s">
        <v>163</v>
      </c>
      <c r="N21" s="96">
        <v>3</v>
      </c>
      <c r="O21" s="95" t="s">
        <v>127</v>
      </c>
      <c r="P21" s="96">
        <v>8</v>
      </c>
      <c r="Q21" s="95" t="s">
        <v>134</v>
      </c>
      <c r="R21" s="96">
        <v>12</v>
      </c>
      <c r="S21" s="95" t="s">
        <v>141</v>
      </c>
      <c r="T21" s="96">
        <v>14</v>
      </c>
      <c r="U21" s="95" t="s">
        <v>162</v>
      </c>
      <c r="V21" s="96">
        <v>13</v>
      </c>
      <c r="W21" s="95" t="s">
        <v>136</v>
      </c>
      <c r="X21" s="96">
        <v>15</v>
      </c>
      <c r="Y21" s="95" t="s">
        <v>154</v>
      </c>
      <c r="Z21" s="96">
        <v>7</v>
      </c>
      <c r="AA21" s="95" t="s">
        <v>129</v>
      </c>
      <c r="AB21" s="96">
        <v>11</v>
      </c>
      <c r="AC21" s="95" t="s">
        <v>160</v>
      </c>
      <c r="AD21" s="96">
        <v>16</v>
      </c>
      <c r="AE21" s="95" t="s">
        <v>144</v>
      </c>
      <c r="AF21" s="96">
        <v>2</v>
      </c>
      <c r="AG21" s="95" t="s">
        <v>161</v>
      </c>
      <c r="AH21" s="96">
        <v>1</v>
      </c>
      <c r="AI21" s="8">
        <f t="shared" si="0"/>
        <v>136</v>
      </c>
      <c r="AJ21" s="8">
        <f t="shared" si="1"/>
        <v>72</v>
      </c>
    </row>
    <row r="22" spans="1:36" ht="14.4" customHeight="1" x14ac:dyDescent="0.3">
      <c r="A22">
        <f t="shared" si="2"/>
        <v>20</v>
      </c>
      <c r="B22" s="85" t="str">
        <f>'Week 1'!B22</f>
        <v>Trent</v>
      </c>
      <c r="C22" s="94" t="s">
        <v>146</v>
      </c>
      <c r="D22" s="153">
        <v>8</v>
      </c>
      <c r="E22" s="94" t="s">
        <v>128</v>
      </c>
      <c r="F22" s="153">
        <v>3</v>
      </c>
      <c r="G22" s="94" t="s">
        <v>148</v>
      </c>
      <c r="H22" s="153">
        <v>12</v>
      </c>
      <c r="I22" s="94" t="s">
        <v>131</v>
      </c>
      <c r="J22" s="153">
        <v>6</v>
      </c>
      <c r="K22" s="94" t="s">
        <v>147</v>
      </c>
      <c r="L22" s="153">
        <v>7</v>
      </c>
      <c r="M22" s="94" t="s">
        <v>155</v>
      </c>
      <c r="N22" s="153">
        <v>11</v>
      </c>
      <c r="O22" s="94" t="s">
        <v>127</v>
      </c>
      <c r="P22" s="153">
        <v>9</v>
      </c>
      <c r="Q22" s="94" t="s">
        <v>134</v>
      </c>
      <c r="R22" s="153">
        <v>2</v>
      </c>
      <c r="S22" s="94" t="s">
        <v>141</v>
      </c>
      <c r="T22" s="153">
        <v>13</v>
      </c>
      <c r="U22" s="94" t="s">
        <v>162</v>
      </c>
      <c r="V22" s="153">
        <v>10</v>
      </c>
      <c r="W22" s="94" t="s">
        <v>136</v>
      </c>
      <c r="X22" s="153">
        <v>16</v>
      </c>
      <c r="Y22" s="94" t="s">
        <v>154</v>
      </c>
      <c r="Z22" s="153">
        <v>5</v>
      </c>
      <c r="AA22" s="94" t="s">
        <v>129</v>
      </c>
      <c r="AB22" s="153">
        <v>14</v>
      </c>
      <c r="AC22" s="94" t="s">
        <v>160</v>
      </c>
      <c r="AD22" s="153">
        <v>15</v>
      </c>
      <c r="AE22" s="94" t="s">
        <v>144</v>
      </c>
      <c r="AF22" s="153">
        <v>4</v>
      </c>
      <c r="AG22" s="94" t="s">
        <v>161</v>
      </c>
      <c r="AH22" s="153">
        <v>1</v>
      </c>
      <c r="AI22" s="5">
        <f t="shared" si="0"/>
        <v>136</v>
      </c>
      <c r="AJ22" s="5">
        <f t="shared" si="1"/>
        <v>74</v>
      </c>
    </row>
    <row r="23" spans="1:36" x14ac:dyDescent="0.3">
      <c r="A23">
        <f t="shared" si="2"/>
        <v>20</v>
      </c>
      <c r="B23" s="70" t="str">
        <f>'Week 1'!B23</f>
        <v>Dean</v>
      </c>
      <c r="C23" s="95" t="s">
        <v>146</v>
      </c>
      <c r="D23" s="96">
        <v>10</v>
      </c>
      <c r="E23" s="95" t="s">
        <v>128</v>
      </c>
      <c r="F23" s="96">
        <v>8</v>
      </c>
      <c r="G23" s="95" t="s">
        <v>148</v>
      </c>
      <c r="H23" s="96">
        <v>9</v>
      </c>
      <c r="I23" s="95" t="s">
        <v>131</v>
      </c>
      <c r="J23" s="96">
        <v>11</v>
      </c>
      <c r="K23" s="95" t="s">
        <v>147</v>
      </c>
      <c r="L23" s="96">
        <v>7</v>
      </c>
      <c r="M23" s="95" t="s">
        <v>155</v>
      </c>
      <c r="N23" s="96">
        <v>4</v>
      </c>
      <c r="O23" s="95" t="s">
        <v>149</v>
      </c>
      <c r="P23" s="96">
        <v>2</v>
      </c>
      <c r="Q23" s="95" t="s">
        <v>134</v>
      </c>
      <c r="R23" s="96">
        <v>3</v>
      </c>
      <c r="S23" s="95" t="s">
        <v>141</v>
      </c>
      <c r="T23" s="96">
        <v>12</v>
      </c>
      <c r="U23" s="95" t="s">
        <v>162</v>
      </c>
      <c r="V23" s="96">
        <v>13</v>
      </c>
      <c r="W23" s="95" t="s">
        <v>136</v>
      </c>
      <c r="X23" s="96">
        <v>15</v>
      </c>
      <c r="Y23" s="95" t="s">
        <v>154</v>
      </c>
      <c r="Z23" s="96">
        <v>1</v>
      </c>
      <c r="AA23" s="95" t="s">
        <v>129</v>
      </c>
      <c r="AB23" s="96">
        <v>14</v>
      </c>
      <c r="AC23" s="95" t="s">
        <v>160</v>
      </c>
      <c r="AD23" s="96">
        <v>16</v>
      </c>
      <c r="AE23" s="95" t="s">
        <v>152</v>
      </c>
      <c r="AF23" s="96">
        <v>6</v>
      </c>
      <c r="AG23" s="95" t="s">
        <v>161</v>
      </c>
      <c r="AH23" s="96">
        <v>5</v>
      </c>
      <c r="AI23" s="8">
        <f t="shared" si="0"/>
        <v>136</v>
      </c>
      <c r="AJ23" s="8">
        <f t="shared" si="1"/>
        <v>74</v>
      </c>
    </row>
    <row r="24" spans="1:36" x14ac:dyDescent="0.3">
      <c r="A24">
        <f t="shared" si="2"/>
        <v>9</v>
      </c>
      <c r="B24" s="85" t="str">
        <f>'Week 1'!B24</f>
        <v>Randi</v>
      </c>
      <c r="C24" s="94" t="s">
        <v>146</v>
      </c>
      <c r="D24" s="153">
        <v>3</v>
      </c>
      <c r="E24" s="94" t="s">
        <v>128</v>
      </c>
      <c r="F24" s="153">
        <v>8</v>
      </c>
      <c r="G24" s="94" t="s">
        <v>148</v>
      </c>
      <c r="H24" s="153">
        <v>10</v>
      </c>
      <c r="I24" s="94" t="s">
        <v>131</v>
      </c>
      <c r="J24" s="153">
        <v>7</v>
      </c>
      <c r="K24" s="94" t="s">
        <v>147</v>
      </c>
      <c r="L24" s="153">
        <v>12</v>
      </c>
      <c r="M24" s="94" t="s">
        <v>155</v>
      </c>
      <c r="N24" s="153">
        <v>2</v>
      </c>
      <c r="O24" s="94" t="s">
        <v>127</v>
      </c>
      <c r="P24" s="153">
        <v>15</v>
      </c>
      <c r="Q24" s="94" t="s">
        <v>134</v>
      </c>
      <c r="R24" s="153">
        <v>1</v>
      </c>
      <c r="S24" s="94" t="s">
        <v>141</v>
      </c>
      <c r="T24" s="153">
        <v>4</v>
      </c>
      <c r="U24" s="94" t="s">
        <v>162</v>
      </c>
      <c r="V24" s="153">
        <v>14</v>
      </c>
      <c r="W24" s="94" t="s">
        <v>136</v>
      </c>
      <c r="X24" s="153">
        <v>16</v>
      </c>
      <c r="Y24" s="94" t="s">
        <v>154</v>
      </c>
      <c r="Z24" s="153">
        <v>9</v>
      </c>
      <c r="AA24" s="94" t="s">
        <v>129</v>
      </c>
      <c r="AB24" s="153">
        <v>13</v>
      </c>
      <c r="AC24" s="94" t="s">
        <v>160</v>
      </c>
      <c r="AD24" s="153">
        <v>11</v>
      </c>
      <c r="AE24" s="94" t="s">
        <v>144</v>
      </c>
      <c r="AF24" s="153">
        <v>5</v>
      </c>
      <c r="AG24" s="94" t="s">
        <v>161</v>
      </c>
      <c r="AH24" s="153">
        <v>6</v>
      </c>
      <c r="AI24" s="5">
        <f t="shared" si="0"/>
        <v>136</v>
      </c>
      <c r="AJ24" s="5">
        <f t="shared" si="1"/>
        <v>89</v>
      </c>
    </row>
    <row r="25" spans="1:36" x14ac:dyDescent="0.3">
      <c r="A25">
        <f t="shared" si="2"/>
        <v>18</v>
      </c>
      <c r="B25" s="70" t="str">
        <f>'Week 1'!B25</f>
        <v>Brett J.</v>
      </c>
      <c r="C25" s="95" t="s">
        <v>146</v>
      </c>
      <c r="D25" s="96">
        <v>9</v>
      </c>
      <c r="E25" s="95" t="s">
        <v>128</v>
      </c>
      <c r="F25" s="96">
        <v>6</v>
      </c>
      <c r="G25" s="95" t="s">
        <v>142</v>
      </c>
      <c r="H25" s="96">
        <v>1</v>
      </c>
      <c r="I25" s="95" t="s">
        <v>153</v>
      </c>
      <c r="J25" s="96">
        <v>2</v>
      </c>
      <c r="K25" s="95" t="s">
        <v>147</v>
      </c>
      <c r="L25" s="96">
        <v>14</v>
      </c>
      <c r="M25" s="95" t="s">
        <v>163</v>
      </c>
      <c r="N25" s="96">
        <v>3</v>
      </c>
      <c r="O25" s="95" t="s">
        <v>127</v>
      </c>
      <c r="P25" s="96">
        <v>10</v>
      </c>
      <c r="Q25" s="95" t="s">
        <v>143</v>
      </c>
      <c r="R25" s="96">
        <v>5</v>
      </c>
      <c r="S25" s="95" t="s">
        <v>141</v>
      </c>
      <c r="T25" s="96">
        <v>8</v>
      </c>
      <c r="U25" s="95" t="s">
        <v>162</v>
      </c>
      <c r="V25" s="96">
        <v>12</v>
      </c>
      <c r="W25" s="95" t="s">
        <v>136</v>
      </c>
      <c r="X25" s="96">
        <v>16</v>
      </c>
      <c r="Y25" s="95" t="s">
        <v>154</v>
      </c>
      <c r="Z25" s="96">
        <v>11</v>
      </c>
      <c r="AA25" s="95" t="s">
        <v>129</v>
      </c>
      <c r="AB25" s="96">
        <v>15</v>
      </c>
      <c r="AC25" s="95" t="s">
        <v>160</v>
      </c>
      <c r="AD25" s="96">
        <v>13</v>
      </c>
      <c r="AE25" s="95" t="s">
        <v>152</v>
      </c>
      <c r="AF25" s="96">
        <v>7</v>
      </c>
      <c r="AG25" s="95" t="s">
        <v>137</v>
      </c>
      <c r="AH25" s="96">
        <v>4</v>
      </c>
      <c r="AI25" s="8">
        <f t="shared" si="0"/>
        <v>136</v>
      </c>
      <c r="AJ25" s="8">
        <f t="shared" si="1"/>
        <v>79</v>
      </c>
    </row>
    <row r="26" spans="1:36" x14ac:dyDescent="0.3">
      <c r="A26">
        <f t="shared" si="2"/>
        <v>12</v>
      </c>
      <c r="B26" s="85" t="str">
        <f>'Week 1'!B26</f>
        <v>Derek</v>
      </c>
      <c r="C26" s="94" t="s">
        <v>133</v>
      </c>
      <c r="D26" s="153">
        <v>4</v>
      </c>
      <c r="E26" s="94" t="s">
        <v>128</v>
      </c>
      <c r="F26" s="153">
        <v>2</v>
      </c>
      <c r="G26" s="94" t="s">
        <v>148</v>
      </c>
      <c r="H26" s="153">
        <v>5</v>
      </c>
      <c r="I26" s="94" t="s">
        <v>131</v>
      </c>
      <c r="J26" s="153">
        <v>9</v>
      </c>
      <c r="K26" s="94" t="s">
        <v>147</v>
      </c>
      <c r="L26" s="153">
        <v>14</v>
      </c>
      <c r="M26" s="94" t="s">
        <v>163</v>
      </c>
      <c r="N26" s="153">
        <v>8</v>
      </c>
      <c r="O26" s="94" t="s">
        <v>127</v>
      </c>
      <c r="P26" s="153">
        <v>7</v>
      </c>
      <c r="Q26" s="94" t="s">
        <v>143</v>
      </c>
      <c r="R26" s="153">
        <v>13</v>
      </c>
      <c r="S26" s="94" t="s">
        <v>141</v>
      </c>
      <c r="T26" s="153">
        <v>10</v>
      </c>
      <c r="U26" s="94" t="s">
        <v>126</v>
      </c>
      <c r="V26" s="153">
        <v>3</v>
      </c>
      <c r="W26" s="94" t="s">
        <v>136</v>
      </c>
      <c r="X26" s="153">
        <v>15</v>
      </c>
      <c r="Y26" s="94" t="s">
        <v>154</v>
      </c>
      <c r="Z26" s="153">
        <v>11</v>
      </c>
      <c r="AA26" s="94" t="s">
        <v>129</v>
      </c>
      <c r="AB26" s="153">
        <v>16</v>
      </c>
      <c r="AC26" s="94" t="s">
        <v>160</v>
      </c>
      <c r="AD26" s="153">
        <v>12</v>
      </c>
      <c r="AE26" s="94" t="s">
        <v>144</v>
      </c>
      <c r="AF26" s="153">
        <v>1</v>
      </c>
      <c r="AG26" s="94" t="s">
        <v>161</v>
      </c>
      <c r="AH26" s="153">
        <v>6</v>
      </c>
      <c r="AI26" s="5">
        <f t="shared" si="0"/>
        <v>136</v>
      </c>
      <c r="AJ26" s="5">
        <f t="shared" si="1"/>
        <v>87</v>
      </c>
    </row>
    <row r="27" spans="1:36" x14ac:dyDescent="0.3">
      <c r="A27">
        <f t="shared" si="2"/>
        <v>9</v>
      </c>
      <c r="B27" s="70" t="str">
        <f>'Week 1'!B27</f>
        <v>Colby</v>
      </c>
      <c r="C27" s="95" t="s">
        <v>146</v>
      </c>
      <c r="D27" s="96">
        <v>1</v>
      </c>
      <c r="E27" s="95" t="s">
        <v>128</v>
      </c>
      <c r="F27" s="96">
        <v>3</v>
      </c>
      <c r="G27" s="95" t="s">
        <v>148</v>
      </c>
      <c r="H27" s="96">
        <v>6</v>
      </c>
      <c r="I27" s="95" t="s">
        <v>131</v>
      </c>
      <c r="J27" s="96">
        <v>2</v>
      </c>
      <c r="K27" s="95" t="s">
        <v>147</v>
      </c>
      <c r="L27" s="96">
        <v>4</v>
      </c>
      <c r="M27" s="95" t="s">
        <v>361</v>
      </c>
      <c r="N27" s="96">
        <v>7</v>
      </c>
      <c r="O27" s="95" t="s">
        <v>127</v>
      </c>
      <c r="P27" s="96">
        <v>11</v>
      </c>
      <c r="Q27" s="95" t="s">
        <v>134</v>
      </c>
      <c r="R27" s="96">
        <v>10</v>
      </c>
      <c r="S27" s="95" t="s">
        <v>141</v>
      </c>
      <c r="T27" s="96">
        <v>13</v>
      </c>
      <c r="U27" s="95" t="s">
        <v>126</v>
      </c>
      <c r="V27" s="96">
        <v>8</v>
      </c>
      <c r="W27" s="95" t="s">
        <v>136</v>
      </c>
      <c r="X27" s="96">
        <v>5</v>
      </c>
      <c r="Y27" s="95" t="s">
        <v>154</v>
      </c>
      <c r="Z27" s="96">
        <v>9</v>
      </c>
      <c r="AA27" s="95" t="s">
        <v>129</v>
      </c>
      <c r="AB27" s="96">
        <v>14</v>
      </c>
      <c r="AC27" s="95" t="s">
        <v>160</v>
      </c>
      <c r="AD27" s="96">
        <v>15</v>
      </c>
      <c r="AE27" s="95" t="s">
        <v>144</v>
      </c>
      <c r="AF27" s="96">
        <v>12</v>
      </c>
      <c r="AG27" s="95" t="s">
        <v>161</v>
      </c>
      <c r="AH27" s="96">
        <v>16</v>
      </c>
      <c r="AI27" s="8">
        <f t="shared" si="0"/>
        <v>136</v>
      </c>
      <c r="AJ27" s="8">
        <f t="shared" si="1"/>
        <v>89</v>
      </c>
    </row>
    <row r="28" spans="1:36" x14ac:dyDescent="0.3">
      <c r="A28">
        <f t="shared" si="2"/>
        <v>7</v>
      </c>
      <c r="B28" s="85" t="str">
        <f>'Week 1'!B28</f>
        <v>Bret F.</v>
      </c>
      <c r="C28" s="94" t="s">
        <v>146</v>
      </c>
      <c r="D28" s="153">
        <v>16</v>
      </c>
      <c r="E28" s="94" t="s">
        <v>128</v>
      </c>
      <c r="F28" s="153">
        <v>13</v>
      </c>
      <c r="G28" s="94" t="s">
        <v>148</v>
      </c>
      <c r="H28" s="153">
        <v>5</v>
      </c>
      <c r="I28" s="94" t="s">
        <v>131</v>
      </c>
      <c r="J28" s="153">
        <v>6</v>
      </c>
      <c r="K28" s="94" t="s">
        <v>147</v>
      </c>
      <c r="L28" s="153">
        <v>7</v>
      </c>
      <c r="M28" s="94" t="s">
        <v>155</v>
      </c>
      <c r="N28" s="153">
        <v>4</v>
      </c>
      <c r="O28" s="94" t="s">
        <v>127</v>
      </c>
      <c r="P28" s="153">
        <v>1</v>
      </c>
      <c r="Q28" s="94" t="s">
        <v>134</v>
      </c>
      <c r="R28" s="153">
        <v>3</v>
      </c>
      <c r="S28" s="94" t="s">
        <v>141</v>
      </c>
      <c r="T28" s="153">
        <v>2</v>
      </c>
      <c r="U28" s="94" t="s">
        <v>162</v>
      </c>
      <c r="V28" s="153">
        <v>9</v>
      </c>
      <c r="W28" s="94" t="s">
        <v>136</v>
      </c>
      <c r="X28" s="153">
        <v>10</v>
      </c>
      <c r="Y28" s="94" t="s">
        <v>154</v>
      </c>
      <c r="Z28" s="153">
        <v>14</v>
      </c>
      <c r="AA28" s="94" t="s">
        <v>129</v>
      </c>
      <c r="AB28" s="153">
        <v>11</v>
      </c>
      <c r="AC28" s="94" t="s">
        <v>160</v>
      </c>
      <c r="AD28" s="153">
        <v>12</v>
      </c>
      <c r="AE28" s="94" t="s">
        <v>152</v>
      </c>
      <c r="AF28" s="153">
        <v>8</v>
      </c>
      <c r="AG28" s="94" t="s">
        <v>161</v>
      </c>
      <c r="AH28" s="153">
        <v>15</v>
      </c>
      <c r="AI28" s="5">
        <f t="shared" si="0"/>
        <v>136</v>
      </c>
      <c r="AJ28" s="5">
        <f t="shared" si="1"/>
        <v>92</v>
      </c>
    </row>
    <row r="29" spans="1:36" ht="15.65" thickBot="1" x14ac:dyDescent="0.35">
      <c r="A29">
        <f t="shared" si="2"/>
        <v>20</v>
      </c>
      <c r="B29" s="70" t="str">
        <f>'Week 1'!B29</f>
        <v>Chad</v>
      </c>
      <c r="C29" s="95" t="s">
        <v>146</v>
      </c>
      <c r="D29" s="96">
        <v>16</v>
      </c>
      <c r="E29" s="95" t="s">
        <v>128</v>
      </c>
      <c r="F29" s="96">
        <v>5</v>
      </c>
      <c r="G29" s="95" t="s">
        <v>142</v>
      </c>
      <c r="H29" s="96">
        <v>2</v>
      </c>
      <c r="I29" s="95" t="s">
        <v>131</v>
      </c>
      <c r="J29" s="96">
        <v>7</v>
      </c>
      <c r="K29" s="95" t="s">
        <v>147</v>
      </c>
      <c r="L29" s="96">
        <v>8</v>
      </c>
      <c r="M29" s="95" t="s">
        <v>163</v>
      </c>
      <c r="N29" s="96">
        <v>6</v>
      </c>
      <c r="O29" s="95" t="s">
        <v>127</v>
      </c>
      <c r="P29" s="96">
        <v>10</v>
      </c>
      <c r="Q29" s="95" t="s">
        <v>134</v>
      </c>
      <c r="R29" s="96">
        <v>4</v>
      </c>
      <c r="S29" s="95" t="s">
        <v>141</v>
      </c>
      <c r="T29" s="96">
        <v>15</v>
      </c>
      <c r="U29" s="95" t="s">
        <v>162</v>
      </c>
      <c r="V29" s="96">
        <v>13</v>
      </c>
      <c r="W29" s="95" t="s">
        <v>136</v>
      </c>
      <c r="X29" s="96">
        <v>14</v>
      </c>
      <c r="Y29" s="95" t="s">
        <v>138</v>
      </c>
      <c r="Z29" s="96">
        <v>1</v>
      </c>
      <c r="AA29" s="95" t="s">
        <v>129</v>
      </c>
      <c r="AB29" s="96">
        <v>12</v>
      </c>
      <c r="AC29" s="95" t="s">
        <v>160</v>
      </c>
      <c r="AD29" s="96">
        <v>9</v>
      </c>
      <c r="AE29" s="95" t="s">
        <v>152</v>
      </c>
      <c r="AF29" s="96">
        <v>3</v>
      </c>
      <c r="AG29" s="95" t="s">
        <v>161</v>
      </c>
      <c r="AH29" s="96">
        <v>11</v>
      </c>
      <c r="AI29" s="47">
        <f t="shared" si="0"/>
        <v>136</v>
      </c>
      <c r="AJ29" s="48">
        <f t="shared" si="1"/>
        <v>74</v>
      </c>
    </row>
    <row r="30" spans="1:36" ht="15.65" thickBot="1" x14ac:dyDescent="0.35">
      <c r="B30" s="27" t="s">
        <v>15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28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5" spans="2:37" ht="15.65" thickBot="1" x14ac:dyDescent="0.35"/>
    <row r="36" spans="2:37" ht="15.65" thickBot="1" x14ac:dyDescent="0.35">
      <c r="B36" s="21" t="s">
        <v>0</v>
      </c>
      <c r="C36" s="183" t="s">
        <v>133</v>
      </c>
      <c r="D36" s="183"/>
      <c r="E36" s="183" t="s">
        <v>128</v>
      </c>
      <c r="F36" s="183"/>
      <c r="G36" s="183" t="s">
        <v>382</v>
      </c>
      <c r="H36" s="183"/>
      <c r="I36" s="183" t="s">
        <v>131</v>
      </c>
      <c r="J36" s="183"/>
      <c r="K36" s="183" t="s">
        <v>147</v>
      </c>
      <c r="L36" s="183"/>
      <c r="M36" s="183" t="s">
        <v>155</v>
      </c>
      <c r="N36" s="183"/>
      <c r="O36" s="183" t="s">
        <v>127</v>
      </c>
      <c r="P36" s="183"/>
      <c r="Q36" s="183" t="s">
        <v>134</v>
      </c>
      <c r="R36" s="183"/>
      <c r="S36" s="183" t="s">
        <v>135</v>
      </c>
      <c r="T36" s="183"/>
      <c r="U36" s="183" t="s">
        <v>126</v>
      </c>
      <c r="V36" s="183"/>
      <c r="W36" s="183" t="s">
        <v>136</v>
      </c>
      <c r="X36" s="183"/>
      <c r="Y36" s="183" t="s">
        <v>154</v>
      </c>
      <c r="Z36" s="183"/>
      <c r="AA36" s="183" t="s">
        <v>129</v>
      </c>
      <c r="AB36" s="183"/>
      <c r="AC36" s="183" t="s">
        <v>132</v>
      </c>
      <c r="AD36" s="183"/>
      <c r="AE36" s="183" t="s">
        <v>152</v>
      </c>
      <c r="AF36" s="183"/>
      <c r="AG36" s="183" t="s">
        <v>161</v>
      </c>
      <c r="AH36" s="187"/>
      <c r="AI36" s="18"/>
    </row>
    <row r="37" spans="2:37" x14ac:dyDescent="0.3">
      <c r="B37" s="20" t="str">
        <f t="shared" ref="B37:B62" si="3">B4</f>
        <v>Tyson</v>
      </c>
      <c r="C37" s="174" t="str">
        <f t="shared" ref="C37:AG52" si="4">IF(C4=C$36,D4,"-")</f>
        <v>-</v>
      </c>
      <c r="D37" s="174"/>
      <c r="E37" s="174">
        <f t="shared" si="4"/>
        <v>7</v>
      </c>
      <c r="F37" s="174"/>
      <c r="G37" s="174" t="str">
        <f t="shared" si="4"/>
        <v>-</v>
      </c>
      <c r="H37" s="174"/>
      <c r="I37" s="174">
        <f t="shared" si="4"/>
        <v>4</v>
      </c>
      <c r="J37" s="174"/>
      <c r="K37" s="174">
        <f t="shared" si="4"/>
        <v>9</v>
      </c>
      <c r="L37" s="174"/>
      <c r="M37" s="174" t="str">
        <f t="shared" si="4"/>
        <v>-</v>
      </c>
      <c r="N37" s="174"/>
      <c r="O37" s="174">
        <f t="shared" si="4"/>
        <v>2</v>
      </c>
      <c r="P37" s="174"/>
      <c r="Q37" s="174" t="str">
        <f t="shared" si="4"/>
        <v>-</v>
      </c>
      <c r="R37" s="174"/>
      <c r="S37" s="174" t="str">
        <f t="shared" si="4"/>
        <v>-</v>
      </c>
      <c r="T37" s="174"/>
      <c r="U37" s="174" t="str">
        <f t="shared" si="4"/>
        <v>-</v>
      </c>
      <c r="V37" s="174"/>
      <c r="W37" s="174">
        <f t="shared" si="4"/>
        <v>15</v>
      </c>
      <c r="X37" s="174"/>
      <c r="Y37" s="174">
        <f t="shared" si="4"/>
        <v>12</v>
      </c>
      <c r="Z37" s="174"/>
      <c r="AA37" s="174">
        <f t="shared" si="4"/>
        <v>10</v>
      </c>
      <c r="AB37" s="174"/>
      <c r="AC37" s="174" t="str">
        <f t="shared" si="4"/>
        <v>-</v>
      </c>
      <c r="AD37" s="174"/>
      <c r="AE37" s="174">
        <f t="shared" si="4"/>
        <v>8</v>
      </c>
      <c r="AF37" s="174"/>
      <c r="AG37" s="174" t="str">
        <f t="shared" si="4"/>
        <v>-</v>
      </c>
      <c r="AH37" s="175"/>
      <c r="AJ37" s="19">
        <f t="shared" ref="AJ37:AJ62" si="5">COUNTIF(C37:AH37,"&gt;=1")</f>
        <v>8</v>
      </c>
    </row>
    <row r="38" spans="2:37" x14ac:dyDescent="0.3">
      <c r="B38" s="91" t="str">
        <f t="shared" si="3"/>
        <v>Ben</v>
      </c>
      <c r="C38" s="172" t="str">
        <f t="shared" si="4"/>
        <v>-</v>
      </c>
      <c r="D38" s="172"/>
      <c r="E38" s="172">
        <f t="shared" si="4"/>
        <v>10</v>
      </c>
      <c r="F38" s="172"/>
      <c r="G38" s="172" t="str">
        <f t="shared" si="4"/>
        <v>-</v>
      </c>
      <c r="H38" s="172"/>
      <c r="I38" s="172">
        <f t="shared" si="4"/>
        <v>16</v>
      </c>
      <c r="J38" s="172"/>
      <c r="K38" s="172">
        <f t="shared" si="4"/>
        <v>13</v>
      </c>
      <c r="L38" s="172"/>
      <c r="M38" s="172">
        <f t="shared" si="4"/>
        <v>3</v>
      </c>
      <c r="N38" s="172"/>
      <c r="O38" s="172">
        <f t="shared" si="4"/>
        <v>7</v>
      </c>
      <c r="P38" s="172"/>
      <c r="Q38" s="172" t="str">
        <f t="shared" si="4"/>
        <v>-</v>
      </c>
      <c r="R38" s="172"/>
      <c r="S38" s="172" t="str">
        <f t="shared" si="4"/>
        <v>-</v>
      </c>
      <c r="T38" s="172"/>
      <c r="U38" s="172" t="str">
        <f t="shared" si="4"/>
        <v>-</v>
      </c>
      <c r="V38" s="172"/>
      <c r="W38" s="172">
        <f t="shared" si="4"/>
        <v>14</v>
      </c>
      <c r="X38" s="172"/>
      <c r="Y38" s="172">
        <f t="shared" si="4"/>
        <v>6</v>
      </c>
      <c r="Z38" s="172"/>
      <c r="AA38" s="172">
        <f t="shared" si="4"/>
        <v>8</v>
      </c>
      <c r="AB38" s="172"/>
      <c r="AC38" s="172" t="str">
        <f t="shared" si="4"/>
        <v>-</v>
      </c>
      <c r="AD38" s="172"/>
      <c r="AE38" s="172">
        <f t="shared" si="4"/>
        <v>4</v>
      </c>
      <c r="AF38" s="172"/>
      <c r="AG38" s="172" t="str">
        <f t="shared" si="4"/>
        <v>-</v>
      </c>
      <c r="AH38" s="173"/>
      <c r="AJ38" s="19">
        <f t="shared" si="5"/>
        <v>9</v>
      </c>
    </row>
    <row r="39" spans="2:37" x14ac:dyDescent="0.3">
      <c r="B39" s="10" t="str">
        <f t="shared" si="3"/>
        <v>Trevor</v>
      </c>
      <c r="C39" s="174" t="str">
        <f t="shared" si="4"/>
        <v>-</v>
      </c>
      <c r="D39" s="174"/>
      <c r="E39" s="174">
        <f t="shared" si="4"/>
        <v>3</v>
      </c>
      <c r="F39" s="174"/>
      <c r="G39" s="174" t="str">
        <f t="shared" si="4"/>
        <v>-</v>
      </c>
      <c r="H39" s="174"/>
      <c r="I39" s="174">
        <f t="shared" si="4"/>
        <v>5</v>
      </c>
      <c r="J39" s="174"/>
      <c r="K39" s="174">
        <f t="shared" si="4"/>
        <v>10</v>
      </c>
      <c r="L39" s="174"/>
      <c r="M39" s="174">
        <f t="shared" si="4"/>
        <v>14</v>
      </c>
      <c r="N39" s="174"/>
      <c r="O39" s="174" t="str">
        <f t="shared" si="4"/>
        <v>-</v>
      </c>
      <c r="P39" s="174"/>
      <c r="Q39" s="174">
        <f t="shared" si="4"/>
        <v>6</v>
      </c>
      <c r="R39" s="174"/>
      <c r="S39" s="174" t="str">
        <f t="shared" si="4"/>
        <v>-</v>
      </c>
      <c r="T39" s="174"/>
      <c r="U39" s="174" t="str">
        <f t="shared" si="4"/>
        <v>-</v>
      </c>
      <c r="V39" s="174"/>
      <c r="W39" s="174">
        <f t="shared" si="4"/>
        <v>16</v>
      </c>
      <c r="X39" s="174"/>
      <c r="Y39" s="174">
        <f t="shared" si="4"/>
        <v>12</v>
      </c>
      <c r="Z39" s="174"/>
      <c r="AA39" s="174">
        <f t="shared" si="4"/>
        <v>13</v>
      </c>
      <c r="AB39" s="174"/>
      <c r="AC39" s="174" t="str">
        <f t="shared" si="4"/>
        <v>-</v>
      </c>
      <c r="AD39" s="174"/>
      <c r="AE39" s="174">
        <f t="shared" si="4"/>
        <v>9</v>
      </c>
      <c r="AF39" s="174"/>
      <c r="AG39" s="174">
        <f t="shared" si="4"/>
        <v>8</v>
      </c>
      <c r="AH39" s="175"/>
      <c r="AJ39" s="19">
        <f t="shared" si="5"/>
        <v>10</v>
      </c>
    </row>
    <row r="40" spans="2:37" x14ac:dyDescent="0.3">
      <c r="B40" s="91" t="str">
        <f t="shared" si="3"/>
        <v>Alex</v>
      </c>
      <c r="C40" s="172">
        <f t="shared" si="4"/>
        <v>3</v>
      </c>
      <c r="D40" s="172"/>
      <c r="E40" s="172">
        <f t="shared" si="4"/>
        <v>9</v>
      </c>
      <c r="F40" s="172"/>
      <c r="G40" s="172" t="str">
        <f t="shared" si="4"/>
        <v>-</v>
      </c>
      <c r="H40" s="172"/>
      <c r="I40" s="172">
        <f t="shared" si="4"/>
        <v>8</v>
      </c>
      <c r="J40" s="172"/>
      <c r="K40" s="172">
        <f t="shared" si="4"/>
        <v>12</v>
      </c>
      <c r="L40" s="172"/>
      <c r="M40" s="172">
        <f t="shared" si="4"/>
        <v>6</v>
      </c>
      <c r="N40" s="172"/>
      <c r="O40" s="172">
        <f t="shared" si="4"/>
        <v>10</v>
      </c>
      <c r="P40" s="172"/>
      <c r="Q40" s="172">
        <f t="shared" si="4"/>
        <v>1</v>
      </c>
      <c r="R40" s="172"/>
      <c r="S40" s="172" t="str">
        <f t="shared" si="4"/>
        <v>-</v>
      </c>
      <c r="T40" s="172"/>
      <c r="U40" s="172" t="str">
        <f t="shared" si="4"/>
        <v>-</v>
      </c>
      <c r="V40" s="172"/>
      <c r="W40" s="172">
        <f t="shared" si="4"/>
        <v>16</v>
      </c>
      <c r="X40" s="172"/>
      <c r="Y40" s="172">
        <f t="shared" si="4"/>
        <v>11</v>
      </c>
      <c r="Z40" s="172"/>
      <c r="AA40" s="172">
        <f t="shared" si="4"/>
        <v>14</v>
      </c>
      <c r="AB40" s="172"/>
      <c r="AC40" s="172" t="str">
        <f t="shared" si="4"/>
        <v>-</v>
      </c>
      <c r="AD40" s="172"/>
      <c r="AE40" s="172">
        <f t="shared" si="4"/>
        <v>4</v>
      </c>
      <c r="AF40" s="172"/>
      <c r="AG40" s="172" t="str">
        <f t="shared" si="4"/>
        <v>-</v>
      </c>
      <c r="AH40" s="173"/>
      <c r="AJ40" s="19">
        <f t="shared" si="5"/>
        <v>11</v>
      </c>
    </row>
    <row r="41" spans="2:37" x14ac:dyDescent="0.3">
      <c r="B41" s="10" t="str">
        <f t="shared" si="3"/>
        <v>Katelyn</v>
      </c>
      <c r="C41" s="174" t="str">
        <f t="shared" si="4"/>
        <v>-</v>
      </c>
      <c r="D41" s="174"/>
      <c r="E41" s="174">
        <f t="shared" si="4"/>
        <v>7</v>
      </c>
      <c r="F41" s="174"/>
      <c r="G41" s="174" t="str">
        <f t="shared" si="4"/>
        <v>-</v>
      </c>
      <c r="H41" s="174"/>
      <c r="I41" s="174">
        <f t="shared" si="4"/>
        <v>9</v>
      </c>
      <c r="J41" s="174"/>
      <c r="K41" s="174">
        <f t="shared" si="4"/>
        <v>12</v>
      </c>
      <c r="L41" s="174"/>
      <c r="M41" s="174">
        <f t="shared" si="4"/>
        <v>4</v>
      </c>
      <c r="N41" s="174"/>
      <c r="O41" s="174">
        <f t="shared" si="4"/>
        <v>13</v>
      </c>
      <c r="P41" s="174"/>
      <c r="Q41" s="174">
        <f t="shared" si="4"/>
        <v>3</v>
      </c>
      <c r="R41" s="174"/>
      <c r="S41" s="174" t="str">
        <f t="shared" si="4"/>
        <v>-</v>
      </c>
      <c r="T41" s="174"/>
      <c r="U41" s="174" t="str">
        <f t="shared" si="4"/>
        <v>-</v>
      </c>
      <c r="V41" s="174"/>
      <c r="W41" s="174">
        <f t="shared" si="4"/>
        <v>16</v>
      </c>
      <c r="X41" s="174"/>
      <c r="Y41" s="174">
        <f t="shared" si="4"/>
        <v>11</v>
      </c>
      <c r="Z41" s="174"/>
      <c r="AA41" s="174">
        <f t="shared" si="4"/>
        <v>14</v>
      </c>
      <c r="AB41" s="174"/>
      <c r="AC41" s="174" t="str">
        <f t="shared" si="4"/>
        <v>-</v>
      </c>
      <c r="AD41" s="174"/>
      <c r="AE41" s="174" t="str">
        <f t="shared" si="4"/>
        <v>-</v>
      </c>
      <c r="AF41" s="174"/>
      <c r="AG41" s="174" t="str">
        <f t="shared" si="4"/>
        <v>-</v>
      </c>
      <c r="AH41" s="175"/>
      <c r="AJ41" s="19">
        <f t="shared" si="5"/>
        <v>9</v>
      </c>
    </row>
    <row r="42" spans="2:37" x14ac:dyDescent="0.3">
      <c r="B42" s="91" t="str">
        <f t="shared" si="3"/>
        <v>Shelby</v>
      </c>
      <c r="C42" s="172" t="str">
        <f t="shared" si="4"/>
        <v>-</v>
      </c>
      <c r="D42" s="172"/>
      <c r="E42" s="172">
        <f t="shared" si="4"/>
        <v>11</v>
      </c>
      <c r="F42" s="172"/>
      <c r="G42" s="172" t="str">
        <f t="shared" si="4"/>
        <v>-</v>
      </c>
      <c r="H42" s="172"/>
      <c r="I42" s="172" t="str">
        <f t="shared" si="4"/>
        <v>-</v>
      </c>
      <c r="J42" s="172"/>
      <c r="K42" s="172" t="str">
        <f t="shared" si="4"/>
        <v>-</v>
      </c>
      <c r="L42" s="172"/>
      <c r="M42" s="172">
        <f t="shared" si="4"/>
        <v>9</v>
      </c>
      <c r="N42" s="172"/>
      <c r="O42" s="172">
        <f t="shared" si="4"/>
        <v>8</v>
      </c>
      <c r="P42" s="172"/>
      <c r="Q42" s="172">
        <f t="shared" si="4"/>
        <v>1</v>
      </c>
      <c r="R42" s="172"/>
      <c r="S42" s="172">
        <f t="shared" si="4"/>
        <v>12</v>
      </c>
      <c r="T42" s="172"/>
      <c r="U42" s="172" t="str">
        <f t="shared" si="4"/>
        <v>-</v>
      </c>
      <c r="V42" s="172"/>
      <c r="W42" s="172">
        <f t="shared" si="4"/>
        <v>15</v>
      </c>
      <c r="X42" s="172"/>
      <c r="Y42" s="172">
        <f t="shared" si="4"/>
        <v>6</v>
      </c>
      <c r="Z42" s="172"/>
      <c r="AA42" s="172">
        <f t="shared" si="4"/>
        <v>3</v>
      </c>
      <c r="AB42" s="172"/>
      <c r="AC42" s="172">
        <f t="shared" si="4"/>
        <v>5</v>
      </c>
      <c r="AD42" s="172"/>
      <c r="AE42" s="172" t="str">
        <f t="shared" si="4"/>
        <v>-</v>
      </c>
      <c r="AF42" s="172"/>
      <c r="AG42" s="172">
        <f t="shared" si="4"/>
        <v>13</v>
      </c>
      <c r="AH42" s="173"/>
      <c r="AJ42" s="19">
        <f t="shared" si="5"/>
        <v>10</v>
      </c>
    </row>
    <row r="43" spans="2:37" x14ac:dyDescent="0.3">
      <c r="B43" s="10" t="str">
        <f t="shared" si="3"/>
        <v>Chris</v>
      </c>
      <c r="C43" s="174">
        <f t="shared" si="4"/>
        <v>5</v>
      </c>
      <c r="D43" s="174"/>
      <c r="E43" s="174">
        <f t="shared" si="4"/>
        <v>7</v>
      </c>
      <c r="F43" s="174"/>
      <c r="G43" s="174" t="str">
        <f t="shared" si="4"/>
        <v>-</v>
      </c>
      <c r="H43" s="174"/>
      <c r="I43" s="174">
        <f t="shared" si="4"/>
        <v>6</v>
      </c>
      <c r="J43" s="174"/>
      <c r="K43" s="174">
        <f t="shared" si="4"/>
        <v>14</v>
      </c>
      <c r="L43" s="174"/>
      <c r="M43" s="174">
        <f t="shared" si="4"/>
        <v>10</v>
      </c>
      <c r="N43" s="174"/>
      <c r="O43" s="174">
        <f t="shared" si="4"/>
        <v>11</v>
      </c>
      <c r="P43" s="174"/>
      <c r="Q43" s="174" t="str">
        <f t="shared" si="4"/>
        <v>-</v>
      </c>
      <c r="R43" s="174"/>
      <c r="S43" s="174" t="str">
        <f t="shared" si="4"/>
        <v>-</v>
      </c>
      <c r="T43" s="174"/>
      <c r="U43" s="174" t="str">
        <f t="shared" si="4"/>
        <v>-</v>
      </c>
      <c r="V43" s="174"/>
      <c r="W43" s="174">
        <f t="shared" si="4"/>
        <v>16</v>
      </c>
      <c r="X43" s="174"/>
      <c r="Y43" s="174">
        <f t="shared" si="4"/>
        <v>13</v>
      </c>
      <c r="Z43" s="174"/>
      <c r="AA43" s="174">
        <f t="shared" si="4"/>
        <v>12</v>
      </c>
      <c r="AB43" s="174"/>
      <c r="AC43" s="174" t="str">
        <f t="shared" si="4"/>
        <v>-</v>
      </c>
      <c r="AD43" s="174"/>
      <c r="AE43" s="174" t="str">
        <f t="shared" si="4"/>
        <v>-</v>
      </c>
      <c r="AF43" s="174"/>
      <c r="AG43" s="174">
        <f t="shared" si="4"/>
        <v>9</v>
      </c>
      <c r="AH43" s="175"/>
      <c r="AJ43" s="19">
        <f t="shared" si="5"/>
        <v>10</v>
      </c>
    </row>
    <row r="44" spans="2:37" x14ac:dyDescent="0.3">
      <c r="B44" s="91" t="str">
        <f t="shared" si="3"/>
        <v>Jeremy</v>
      </c>
      <c r="C44" s="172">
        <f t="shared" si="4"/>
        <v>10</v>
      </c>
      <c r="D44" s="172"/>
      <c r="E44" s="172">
        <f t="shared" si="4"/>
        <v>2</v>
      </c>
      <c r="F44" s="172"/>
      <c r="G44" s="172" t="str">
        <f t="shared" si="4"/>
        <v>-</v>
      </c>
      <c r="H44" s="172"/>
      <c r="I44" s="172">
        <f t="shared" si="4"/>
        <v>16</v>
      </c>
      <c r="J44" s="172"/>
      <c r="K44" s="172">
        <f t="shared" si="4"/>
        <v>5</v>
      </c>
      <c r="L44" s="172"/>
      <c r="M44" s="172">
        <f t="shared" si="4"/>
        <v>4</v>
      </c>
      <c r="N44" s="172"/>
      <c r="O44" s="172">
        <f t="shared" si="4"/>
        <v>12</v>
      </c>
      <c r="P44" s="172"/>
      <c r="Q44" s="172">
        <f t="shared" si="4"/>
        <v>1</v>
      </c>
      <c r="R44" s="172"/>
      <c r="S44" s="172" t="str">
        <f t="shared" si="4"/>
        <v>-</v>
      </c>
      <c r="T44" s="172"/>
      <c r="U44" s="172" t="str">
        <f t="shared" si="4"/>
        <v>-</v>
      </c>
      <c r="V44" s="172"/>
      <c r="W44" s="172">
        <f t="shared" si="4"/>
        <v>15</v>
      </c>
      <c r="X44" s="172"/>
      <c r="Y44" s="172">
        <f t="shared" si="4"/>
        <v>9</v>
      </c>
      <c r="Z44" s="172"/>
      <c r="AA44" s="172">
        <f t="shared" si="4"/>
        <v>6</v>
      </c>
      <c r="AB44" s="172"/>
      <c r="AC44" s="172" t="str">
        <f t="shared" si="4"/>
        <v>-</v>
      </c>
      <c r="AD44" s="172"/>
      <c r="AE44" s="172" t="str">
        <f t="shared" si="4"/>
        <v>-</v>
      </c>
      <c r="AF44" s="172"/>
      <c r="AG44" s="172">
        <f t="shared" si="4"/>
        <v>7</v>
      </c>
      <c r="AH44" s="173"/>
      <c r="AJ44" s="19">
        <f t="shared" si="5"/>
        <v>11</v>
      </c>
    </row>
    <row r="45" spans="2:37" x14ac:dyDescent="0.3">
      <c r="B45" s="10" t="str">
        <f t="shared" si="3"/>
        <v>Sam</v>
      </c>
      <c r="C45" s="174">
        <f t="shared" si="4"/>
        <v>10</v>
      </c>
      <c r="D45" s="174"/>
      <c r="E45" s="174">
        <f t="shared" si="4"/>
        <v>9</v>
      </c>
      <c r="F45" s="174"/>
      <c r="G45" s="174" t="str">
        <f t="shared" si="4"/>
        <v>-</v>
      </c>
      <c r="H45" s="174"/>
      <c r="I45" s="174">
        <f t="shared" si="4"/>
        <v>8</v>
      </c>
      <c r="J45" s="174"/>
      <c r="K45" s="174" t="str">
        <f t="shared" si="4"/>
        <v>-</v>
      </c>
      <c r="L45" s="174"/>
      <c r="M45" s="174">
        <f t="shared" si="4"/>
        <v>3</v>
      </c>
      <c r="N45" s="174"/>
      <c r="O45" s="174">
        <f t="shared" si="4"/>
        <v>6</v>
      </c>
      <c r="P45" s="174"/>
      <c r="Q45" s="174" t="str">
        <f t="shared" si="4"/>
        <v>-</v>
      </c>
      <c r="R45" s="174"/>
      <c r="S45" s="174" t="str">
        <f t="shared" si="4"/>
        <v>-</v>
      </c>
      <c r="T45" s="174"/>
      <c r="U45" s="174" t="str">
        <f t="shared" si="4"/>
        <v>-</v>
      </c>
      <c r="V45" s="174"/>
      <c r="W45" s="174">
        <f t="shared" si="4"/>
        <v>16</v>
      </c>
      <c r="X45" s="174"/>
      <c r="Y45" s="174">
        <f t="shared" si="4"/>
        <v>1</v>
      </c>
      <c r="Z45" s="174"/>
      <c r="AA45" s="174">
        <f t="shared" si="4"/>
        <v>14</v>
      </c>
      <c r="AB45" s="174"/>
      <c r="AC45" s="174" t="str">
        <f t="shared" si="4"/>
        <v>-</v>
      </c>
      <c r="AD45" s="174"/>
      <c r="AE45" s="174">
        <f t="shared" si="4"/>
        <v>12</v>
      </c>
      <c r="AF45" s="174"/>
      <c r="AG45" s="174">
        <f t="shared" si="4"/>
        <v>11</v>
      </c>
      <c r="AH45" s="175"/>
      <c r="AJ45" s="19">
        <f t="shared" si="5"/>
        <v>10</v>
      </c>
      <c r="AK45" t="s">
        <v>17</v>
      </c>
    </row>
    <row r="46" spans="2:37" x14ac:dyDescent="0.3">
      <c r="B46" s="91" t="str">
        <f t="shared" si="3"/>
        <v>Cody</v>
      </c>
      <c r="C46" s="172" t="str">
        <f t="shared" si="4"/>
        <v>-</v>
      </c>
      <c r="D46" s="172"/>
      <c r="E46" s="172">
        <f t="shared" si="4"/>
        <v>14</v>
      </c>
      <c r="F46" s="172"/>
      <c r="G46" s="172" t="str">
        <f t="shared" si="4"/>
        <v>-</v>
      </c>
      <c r="H46" s="172"/>
      <c r="I46" s="172">
        <f t="shared" si="4"/>
        <v>6</v>
      </c>
      <c r="J46" s="172"/>
      <c r="K46" s="172">
        <f t="shared" si="4"/>
        <v>12</v>
      </c>
      <c r="L46" s="172"/>
      <c r="M46" s="172">
        <f t="shared" si="4"/>
        <v>3</v>
      </c>
      <c r="N46" s="172"/>
      <c r="O46" s="172">
        <f t="shared" si="4"/>
        <v>7</v>
      </c>
      <c r="P46" s="172"/>
      <c r="Q46" s="172">
        <f t="shared" si="4"/>
        <v>5</v>
      </c>
      <c r="R46" s="172"/>
      <c r="S46" s="172" t="str">
        <f t="shared" si="4"/>
        <v>-</v>
      </c>
      <c r="T46" s="172"/>
      <c r="U46" s="172" t="str">
        <f t="shared" si="4"/>
        <v>-</v>
      </c>
      <c r="V46" s="172"/>
      <c r="W46" s="172">
        <f t="shared" si="4"/>
        <v>16</v>
      </c>
      <c r="X46" s="172"/>
      <c r="Y46" s="172">
        <f t="shared" si="4"/>
        <v>4</v>
      </c>
      <c r="Z46" s="172"/>
      <c r="AA46" s="172">
        <f t="shared" si="4"/>
        <v>11</v>
      </c>
      <c r="AB46" s="172"/>
      <c r="AC46" s="172" t="str">
        <f t="shared" si="4"/>
        <v>-</v>
      </c>
      <c r="AD46" s="172"/>
      <c r="AE46" s="172">
        <f t="shared" si="4"/>
        <v>8</v>
      </c>
      <c r="AF46" s="172"/>
      <c r="AG46" s="172" t="str">
        <f t="shared" si="4"/>
        <v>-</v>
      </c>
      <c r="AH46" s="173"/>
      <c r="AJ46" s="19">
        <f t="shared" si="5"/>
        <v>10</v>
      </c>
    </row>
    <row r="47" spans="2:37" x14ac:dyDescent="0.3">
      <c r="B47" s="10" t="str">
        <f t="shared" si="3"/>
        <v>Tom</v>
      </c>
      <c r="C47" s="174" t="str">
        <f t="shared" si="4"/>
        <v>-</v>
      </c>
      <c r="D47" s="174"/>
      <c r="E47" s="174">
        <f t="shared" si="4"/>
        <v>4</v>
      </c>
      <c r="F47" s="174"/>
      <c r="G47" s="174" t="str">
        <f t="shared" si="4"/>
        <v>-</v>
      </c>
      <c r="H47" s="174"/>
      <c r="I47" s="174">
        <f t="shared" si="4"/>
        <v>2</v>
      </c>
      <c r="J47" s="174"/>
      <c r="K47" s="174">
        <f t="shared" si="4"/>
        <v>5</v>
      </c>
      <c r="L47" s="174"/>
      <c r="M47" s="174">
        <f t="shared" si="4"/>
        <v>3</v>
      </c>
      <c r="N47" s="174"/>
      <c r="O47" s="174">
        <f t="shared" si="4"/>
        <v>13</v>
      </c>
      <c r="P47" s="174"/>
      <c r="Q47" s="174">
        <f t="shared" si="4"/>
        <v>6</v>
      </c>
      <c r="R47" s="174"/>
      <c r="S47" s="174" t="str">
        <f t="shared" si="4"/>
        <v>-</v>
      </c>
      <c r="T47" s="174"/>
      <c r="U47" s="174" t="str">
        <f t="shared" si="4"/>
        <v>-</v>
      </c>
      <c r="V47" s="174"/>
      <c r="W47" s="174">
        <f t="shared" si="4"/>
        <v>14</v>
      </c>
      <c r="X47" s="174"/>
      <c r="Y47" s="174">
        <f t="shared" si="4"/>
        <v>7</v>
      </c>
      <c r="Z47" s="174"/>
      <c r="AA47" s="174">
        <f t="shared" si="4"/>
        <v>8</v>
      </c>
      <c r="AB47" s="174"/>
      <c r="AC47" s="174" t="str">
        <f t="shared" si="4"/>
        <v>-</v>
      </c>
      <c r="AD47" s="174"/>
      <c r="AE47" s="174">
        <f t="shared" si="4"/>
        <v>9</v>
      </c>
      <c r="AF47" s="174"/>
      <c r="AG47" s="174" t="str">
        <f t="shared" si="4"/>
        <v>-</v>
      </c>
      <c r="AH47" s="175"/>
      <c r="AJ47" s="19">
        <f t="shared" si="5"/>
        <v>10</v>
      </c>
    </row>
    <row r="48" spans="2:37" x14ac:dyDescent="0.3">
      <c r="B48" s="91" t="str">
        <f t="shared" si="3"/>
        <v>Austin</v>
      </c>
      <c r="C48" s="172" t="str">
        <f t="shared" si="4"/>
        <v>-</v>
      </c>
      <c r="D48" s="172"/>
      <c r="E48" s="172">
        <f t="shared" si="4"/>
        <v>9</v>
      </c>
      <c r="F48" s="172"/>
      <c r="G48" s="172" t="str">
        <f t="shared" si="4"/>
        <v>-</v>
      </c>
      <c r="H48" s="172"/>
      <c r="I48" s="172">
        <f t="shared" si="4"/>
        <v>5</v>
      </c>
      <c r="J48" s="172"/>
      <c r="K48" s="172">
        <f t="shared" si="4"/>
        <v>13</v>
      </c>
      <c r="L48" s="172"/>
      <c r="M48" s="172">
        <f t="shared" si="4"/>
        <v>6</v>
      </c>
      <c r="N48" s="172"/>
      <c r="O48" s="172">
        <f t="shared" si="4"/>
        <v>8</v>
      </c>
      <c r="P48" s="172"/>
      <c r="Q48" s="172">
        <f t="shared" si="4"/>
        <v>3</v>
      </c>
      <c r="R48" s="172"/>
      <c r="S48" s="172" t="str">
        <f t="shared" si="4"/>
        <v>-</v>
      </c>
      <c r="T48" s="172"/>
      <c r="U48" s="172" t="str">
        <f t="shared" si="4"/>
        <v>-</v>
      </c>
      <c r="V48" s="172"/>
      <c r="W48" s="172">
        <f t="shared" si="4"/>
        <v>16</v>
      </c>
      <c r="X48" s="172"/>
      <c r="Y48" s="172">
        <f t="shared" si="4"/>
        <v>10</v>
      </c>
      <c r="Z48" s="172"/>
      <c r="AA48" s="172">
        <f t="shared" si="4"/>
        <v>12</v>
      </c>
      <c r="AB48" s="172"/>
      <c r="AC48" s="172" t="str">
        <f t="shared" si="4"/>
        <v>-</v>
      </c>
      <c r="AD48" s="172"/>
      <c r="AE48" s="172">
        <f t="shared" si="4"/>
        <v>7</v>
      </c>
      <c r="AF48" s="172"/>
      <c r="AG48" s="172">
        <f t="shared" si="4"/>
        <v>4</v>
      </c>
      <c r="AH48" s="173"/>
      <c r="AJ48" s="19">
        <f t="shared" si="5"/>
        <v>11</v>
      </c>
    </row>
    <row r="49" spans="2:36" x14ac:dyDescent="0.3">
      <c r="B49" s="10" t="str">
        <f t="shared" si="3"/>
        <v>Cecil</v>
      </c>
      <c r="C49" s="174" t="str">
        <f t="shared" si="4"/>
        <v>-</v>
      </c>
      <c r="D49" s="174"/>
      <c r="E49" s="174">
        <f t="shared" si="4"/>
        <v>4</v>
      </c>
      <c r="F49" s="174"/>
      <c r="G49" s="174" t="str">
        <f t="shared" si="4"/>
        <v>-</v>
      </c>
      <c r="H49" s="174"/>
      <c r="I49" s="174">
        <f t="shared" si="4"/>
        <v>6</v>
      </c>
      <c r="J49" s="174"/>
      <c r="K49" s="174">
        <f t="shared" si="4"/>
        <v>5</v>
      </c>
      <c r="L49" s="174"/>
      <c r="M49" s="174">
        <f t="shared" si="4"/>
        <v>9</v>
      </c>
      <c r="N49" s="174"/>
      <c r="O49" s="174">
        <f t="shared" si="4"/>
        <v>15</v>
      </c>
      <c r="P49" s="174"/>
      <c r="Q49" s="174" t="str">
        <f>IF(Q16=Q$36,R16,"-")</f>
        <v>-</v>
      </c>
      <c r="R49" s="174"/>
      <c r="S49" s="174" t="str">
        <f t="shared" si="4"/>
        <v>-</v>
      </c>
      <c r="T49" s="174"/>
      <c r="U49" s="174" t="str">
        <f t="shared" si="4"/>
        <v>-</v>
      </c>
      <c r="V49" s="174"/>
      <c r="W49" s="174">
        <f t="shared" si="4"/>
        <v>16</v>
      </c>
      <c r="X49" s="174"/>
      <c r="Y49" s="174">
        <f t="shared" si="4"/>
        <v>11</v>
      </c>
      <c r="Z49" s="174"/>
      <c r="AA49" s="174">
        <f t="shared" si="4"/>
        <v>13</v>
      </c>
      <c r="AB49" s="174"/>
      <c r="AC49" s="174" t="str">
        <f t="shared" si="4"/>
        <v>-</v>
      </c>
      <c r="AD49" s="174"/>
      <c r="AE49" s="174">
        <f t="shared" si="4"/>
        <v>2</v>
      </c>
      <c r="AF49" s="174"/>
      <c r="AG49" s="174">
        <f t="shared" si="4"/>
        <v>1</v>
      </c>
      <c r="AH49" s="175"/>
      <c r="AJ49" s="19">
        <f t="shared" si="5"/>
        <v>10</v>
      </c>
    </row>
    <row r="50" spans="2:36" x14ac:dyDescent="0.3">
      <c r="B50" s="91" t="str">
        <f t="shared" si="3"/>
        <v>Thadd</v>
      </c>
      <c r="C50" s="172" t="str">
        <f t="shared" si="4"/>
        <v>-</v>
      </c>
      <c r="D50" s="172"/>
      <c r="E50" s="172">
        <f t="shared" si="4"/>
        <v>14</v>
      </c>
      <c r="F50" s="172"/>
      <c r="G50" s="172" t="str">
        <f t="shared" si="4"/>
        <v>-</v>
      </c>
      <c r="H50" s="172"/>
      <c r="I50" s="172">
        <f t="shared" si="4"/>
        <v>3</v>
      </c>
      <c r="J50" s="172"/>
      <c r="K50" s="172">
        <f t="shared" si="4"/>
        <v>15</v>
      </c>
      <c r="L50" s="172"/>
      <c r="M50" s="172">
        <f t="shared" si="4"/>
        <v>7</v>
      </c>
      <c r="N50" s="172"/>
      <c r="O50" s="172">
        <f t="shared" si="4"/>
        <v>6</v>
      </c>
      <c r="P50" s="172"/>
      <c r="Q50" s="172">
        <f t="shared" si="4"/>
        <v>8</v>
      </c>
      <c r="R50" s="172"/>
      <c r="S50" s="172" t="str">
        <f t="shared" si="4"/>
        <v>-</v>
      </c>
      <c r="T50" s="172"/>
      <c r="U50" s="172" t="str">
        <f t="shared" si="4"/>
        <v>-</v>
      </c>
      <c r="V50" s="172"/>
      <c r="W50" s="172">
        <f t="shared" si="4"/>
        <v>16</v>
      </c>
      <c r="X50" s="172"/>
      <c r="Y50" s="172">
        <f t="shared" si="4"/>
        <v>12</v>
      </c>
      <c r="Z50" s="172"/>
      <c r="AA50" s="172">
        <f t="shared" si="4"/>
        <v>13</v>
      </c>
      <c r="AB50" s="172"/>
      <c r="AC50" s="172" t="str">
        <f t="shared" si="4"/>
        <v>-</v>
      </c>
      <c r="AD50" s="172"/>
      <c r="AE50" s="172">
        <f t="shared" si="4"/>
        <v>10</v>
      </c>
      <c r="AF50" s="172"/>
      <c r="AG50" s="172">
        <f t="shared" si="4"/>
        <v>9</v>
      </c>
      <c r="AH50" s="173"/>
      <c r="AJ50" s="19">
        <f t="shared" si="5"/>
        <v>11</v>
      </c>
    </row>
    <row r="51" spans="2:36" x14ac:dyDescent="0.3">
      <c r="B51" s="10" t="str">
        <f t="shared" si="3"/>
        <v>Walker</v>
      </c>
      <c r="C51" s="174" t="str">
        <f t="shared" si="4"/>
        <v>-</v>
      </c>
      <c r="D51" s="174"/>
      <c r="E51" s="174">
        <f t="shared" si="4"/>
        <v>15</v>
      </c>
      <c r="F51" s="174"/>
      <c r="G51" s="174" t="str">
        <f t="shared" si="4"/>
        <v>-</v>
      </c>
      <c r="H51" s="174"/>
      <c r="I51" s="174" t="str">
        <f t="shared" si="4"/>
        <v>-</v>
      </c>
      <c r="J51" s="174"/>
      <c r="K51" s="174">
        <f t="shared" si="4"/>
        <v>10</v>
      </c>
      <c r="L51" s="174"/>
      <c r="M51" s="174">
        <f t="shared" si="4"/>
        <v>11</v>
      </c>
      <c r="N51" s="174"/>
      <c r="O51" s="174">
        <f t="shared" si="4"/>
        <v>9</v>
      </c>
      <c r="P51" s="174"/>
      <c r="Q51" s="174">
        <f t="shared" si="4"/>
        <v>4</v>
      </c>
      <c r="R51" s="174"/>
      <c r="S51" s="174" t="str">
        <f t="shared" si="4"/>
        <v>-</v>
      </c>
      <c r="T51" s="174"/>
      <c r="U51" s="174" t="str">
        <f t="shared" si="4"/>
        <v>-</v>
      </c>
      <c r="V51" s="174"/>
      <c r="W51" s="174">
        <f t="shared" si="4"/>
        <v>13</v>
      </c>
      <c r="X51" s="174"/>
      <c r="Y51" s="174">
        <f t="shared" si="4"/>
        <v>1</v>
      </c>
      <c r="Z51" s="174"/>
      <c r="AA51" s="174">
        <f t="shared" si="4"/>
        <v>7</v>
      </c>
      <c r="AB51" s="174"/>
      <c r="AC51" s="174" t="str">
        <f t="shared" si="4"/>
        <v>-</v>
      </c>
      <c r="AD51" s="174"/>
      <c r="AE51" s="174">
        <f t="shared" si="4"/>
        <v>3</v>
      </c>
      <c r="AF51" s="174"/>
      <c r="AG51" s="174" t="str">
        <f t="shared" si="4"/>
        <v>-</v>
      </c>
      <c r="AH51" s="175"/>
      <c r="AJ51" s="19">
        <f t="shared" si="5"/>
        <v>9</v>
      </c>
    </row>
    <row r="52" spans="2:36" x14ac:dyDescent="0.3">
      <c r="B52" s="97" t="str">
        <f t="shared" si="3"/>
        <v>A. Little</v>
      </c>
      <c r="C52" s="172" t="str">
        <f t="shared" si="4"/>
        <v>-</v>
      </c>
      <c r="D52" s="172"/>
      <c r="E52" s="172" t="str">
        <f t="shared" si="4"/>
        <v>-</v>
      </c>
      <c r="F52" s="172"/>
      <c r="G52" s="172" t="str">
        <f t="shared" si="4"/>
        <v>-</v>
      </c>
      <c r="H52" s="172"/>
      <c r="I52" s="172">
        <f t="shared" si="4"/>
        <v>2</v>
      </c>
      <c r="J52" s="172"/>
      <c r="K52" s="172">
        <f t="shared" si="4"/>
        <v>16</v>
      </c>
      <c r="L52" s="172"/>
      <c r="M52" s="172">
        <f t="shared" si="4"/>
        <v>3</v>
      </c>
      <c r="N52" s="172"/>
      <c r="O52" s="172">
        <f t="shared" si="4"/>
        <v>11</v>
      </c>
      <c r="P52" s="172"/>
      <c r="Q52" s="172" t="str">
        <f t="shared" si="4"/>
        <v>-</v>
      </c>
      <c r="R52" s="172"/>
      <c r="S52" s="172" t="str">
        <f t="shared" si="4"/>
        <v>-</v>
      </c>
      <c r="T52" s="172"/>
      <c r="U52" s="172" t="str">
        <f t="shared" si="4"/>
        <v>-</v>
      </c>
      <c r="V52" s="172"/>
      <c r="W52" s="172">
        <f t="shared" si="4"/>
        <v>13</v>
      </c>
      <c r="X52" s="172"/>
      <c r="Y52" s="172">
        <f t="shared" si="4"/>
        <v>6</v>
      </c>
      <c r="Z52" s="172"/>
      <c r="AA52" s="172">
        <f t="shared" si="4"/>
        <v>14</v>
      </c>
      <c r="AB52" s="172"/>
      <c r="AC52" s="172" t="str">
        <f t="shared" si="4"/>
        <v>-</v>
      </c>
      <c r="AD52" s="172"/>
      <c r="AE52" s="172" t="str">
        <f t="shared" si="4"/>
        <v>-</v>
      </c>
      <c r="AF52" s="172"/>
      <c r="AG52" s="172">
        <f t="shared" ref="AG52" si="6">IF(AG19=AG$36,AH19,"-")</f>
        <v>10</v>
      </c>
      <c r="AH52" s="173"/>
      <c r="AI52" s="19"/>
      <c r="AJ52" s="19">
        <f t="shared" si="5"/>
        <v>8</v>
      </c>
    </row>
    <row r="53" spans="2:36" x14ac:dyDescent="0.3">
      <c r="B53" s="10" t="str">
        <f t="shared" si="3"/>
        <v>Carly</v>
      </c>
      <c r="C53" s="174" t="str">
        <f t="shared" ref="C53:AG62" si="7">IF(C20=C$36,D20,"-")</f>
        <v>-</v>
      </c>
      <c r="D53" s="174"/>
      <c r="E53" s="174">
        <f t="shared" si="7"/>
        <v>8</v>
      </c>
      <c r="F53" s="174"/>
      <c r="G53" s="174" t="str">
        <f t="shared" si="7"/>
        <v>-</v>
      </c>
      <c r="H53" s="174"/>
      <c r="I53" s="174">
        <f t="shared" si="7"/>
        <v>16</v>
      </c>
      <c r="J53" s="174"/>
      <c r="K53" s="174">
        <f t="shared" si="7"/>
        <v>14</v>
      </c>
      <c r="L53" s="174"/>
      <c r="M53" s="174">
        <f t="shared" si="7"/>
        <v>10</v>
      </c>
      <c r="N53" s="174"/>
      <c r="O53" s="174">
        <f t="shared" si="7"/>
        <v>6</v>
      </c>
      <c r="P53" s="174"/>
      <c r="Q53" s="174">
        <f t="shared" si="7"/>
        <v>3</v>
      </c>
      <c r="R53" s="174"/>
      <c r="S53" s="174">
        <f t="shared" si="7"/>
        <v>2</v>
      </c>
      <c r="T53" s="174"/>
      <c r="U53" s="174" t="str">
        <f t="shared" si="7"/>
        <v>-</v>
      </c>
      <c r="V53" s="174"/>
      <c r="W53" s="174">
        <f t="shared" si="7"/>
        <v>15</v>
      </c>
      <c r="X53" s="174"/>
      <c r="Y53" s="174">
        <f t="shared" si="7"/>
        <v>11</v>
      </c>
      <c r="Z53" s="174"/>
      <c r="AA53" s="174">
        <f t="shared" si="7"/>
        <v>4</v>
      </c>
      <c r="AB53" s="174"/>
      <c r="AC53" s="174" t="str">
        <f t="shared" si="7"/>
        <v>-</v>
      </c>
      <c r="AD53" s="174"/>
      <c r="AE53" s="174">
        <f t="shared" si="7"/>
        <v>1</v>
      </c>
      <c r="AF53" s="174"/>
      <c r="AG53" s="174">
        <f t="shared" si="7"/>
        <v>13</v>
      </c>
      <c r="AH53" s="175"/>
      <c r="AI53" s="19"/>
      <c r="AJ53" s="19">
        <f t="shared" si="5"/>
        <v>12</v>
      </c>
    </row>
    <row r="54" spans="2:36" x14ac:dyDescent="0.3">
      <c r="B54" s="88" t="str">
        <f t="shared" si="3"/>
        <v>Bobbo</v>
      </c>
      <c r="C54" s="172" t="str">
        <f t="shared" si="7"/>
        <v>-</v>
      </c>
      <c r="D54" s="172"/>
      <c r="E54" s="172">
        <f t="shared" si="7"/>
        <v>9</v>
      </c>
      <c r="F54" s="172"/>
      <c r="G54" s="172" t="str">
        <f t="shared" si="7"/>
        <v>-</v>
      </c>
      <c r="H54" s="172"/>
      <c r="I54" s="172">
        <f t="shared" si="7"/>
        <v>5</v>
      </c>
      <c r="J54" s="172"/>
      <c r="K54" s="172">
        <f t="shared" si="7"/>
        <v>4</v>
      </c>
      <c r="L54" s="172"/>
      <c r="M54" s="172" t="str">
        <f t="shared" si="7"/>
        <v>-</v>
      </c>
      <c r="N54" s="172"/>
      <c r="O54" s="172">
        <f t="shared" si="7"/>
        <v>8</v>
      </c>
      <c r="P54" s="172"/>
      <c r="Q54" s="172">
        <f t="shared" si="7"/>
        <v>12</v>
      </c>
      <c r="R54" s="172"/>
      <c r="S54" s="172" t="str">
        <f t="shared" si="7"/>
        <v>-</v>
      </c>
      <c r="T54" s="172"/>
      <c r="U54" s="172" t="str">
        <f t="shared" si="7"/>
        <v>-</v>
      </c>
      <c r="V54" s="172"/>
      <c r="W54" s="172">
        <f t="shared" si="7"/>
        <v>15</v>
      </c>
      <c r="X54" s="172"/>
      <c r="Y54" s="172">
        <f t="shared" si="7"/>
        <v>7</v>
      </c>
      <c r="Z54" s="172"/>
      <c r="AA54" s="172">
        <f t="shared" si="7"/>
        <v>11</v>
      </c>
      <c r="AB54" s="172"/>
      <c r="AC54" s="172" t="str">
        <f t="shared" si="7"/>
        <v>-</v>
      </c>
      <c r="AD54" s="172"/>
      <c r="AE54" s="172" t="str">
        <f t="shared" si="7"/>
        <v>-</v>
      </c>
      <c r="AF54" s="172"/>
      <c r="AG54" s="172">
        <f t="shared" si="7"/>
        <v>1</v>
      </c>
      <c r="AH54" s="173"/>
      <c r="AI54" s="19"/>
      <c r="AJ54" s="19">
        <f t="shared" si="5"/>
        <v>9</v>
      </c>
    </row>
    <row r="55" spans="2:36" x14ac:dyDescent="0.3">
      <c r="B55" s="83" t="str">
        <f t="shared" si="3"/>
        <v>Trent</v>
      </c>
      <c r="C55" s="174" t="str">
        <f t="shared" si="7"/>
        <v>-</v>
      </c>
      <c r="D55" s="174"/>
      <c r="E55" s="174">
        <f t="shared" si="7"/>
        <v>3</v>
      </c>
      <c r="F55" s="174"/>
      <c r="G55" s="174" t="str">
        <f t="shared" si="7"/>
        <v>-</v>
      </c>
      <c r="H55" s="174"/>
      <c r="I55" s="174">
        <f t="shared" si="7"/>
        <v>6</v>
      </c>
      <c r="J55" s="174"/>
      <c r="K55" s="174">
        <f t="shared" si="7"/>
        <v>7</v>
      </c>
      <c r="L55" s="174"/>
      <c r="M55" s="174">
        <f t="shared" si="7"/>
        <v>11</v>
      </c>
      <c r="N55" s="174"/>
      <c r="O55" s="174">
        <f t="shared" si="7"/>
        <v>9</v>
      </c>
      <c r="P55" s="174"/>
      <c r="Q55" s="174">
        <f t="shared" si="7"/>
        <v>2</v>
      </c>
      <c r="R55" s="174"/>
      <c r="S55" s="174" t="str">
        <f t="shared" si="7"/>
        <v>-</v>
      </c>
      <c r="T55" s="174"/>
      <c r="U55" s="174" t="str">
        <f t="shared" si="7"/>
        <v>-</v>
      </c>
      <c r="V55" s="174"/>
      <c r="W55" s="174">
        <f t="shared" si="7"/>
        <v>16</v>
      </c>
      <c r="X55" s="174"/>
      <c r="Y55" s="174">
        <f t="shared" si="7"/>
        <v>5</v>
      </c>
      <c r="Z55" s="174"/>
      <c r="AA55" s="174">
        <f t="shared" si="7"/>
        <v>14</v>
      </c>
      <c r="AB55" s="174"/>
      <c r="AC55" s="174" t="str">
        <f t="shared" si="7"/>
        <v>-</v>
      </c>
      <c r="AD55" s="174"/>
      <c r="AE55" s="174" t="str">
        <f t="shared" si="7"/>
        <v>-</v>
      </c>
      <c r="AF55" s="174"/>
      <c r="AG55" s="174">
        <f t="shared" si="7"/>
        <v>1</v>
      </c>
      <c r="AH55" s="175"/>
      <c r="AI55" s="19"/>
      <c r="AJ55" s="19">
        <f t="shared" si="5"/>
        <v>10</v>
      </c>
    </row>
    <row r="56" spans="2:36" x14ac:dyDescent="0.3">
      <c r="B56" s="88" t="str">
        <f t="shared" si="3"/>
        <v>Dean</v>
      </c>
      <c r="C56" s="172" t="str">
        <f t="shared" si="7"/>
        <v>-</v>
      </c>
      <c r="D56" s="172"/>
      <c r="E56" s="172">
        <f t="shared" si="7"/>
        <v>8</v>
      </c>
      <c r="F56" s="172"/>
      <c r="G56" s="172" t="str">
        <f t="shared" si="7"/>
        <v>-</v>
      </c>
      <c r="H56" s="172"/>
      <c r="I56" s="172">
        <f t="shared" si="7"/>
        <v>11</v>
      </c>
      <c r="J56" s="172"/>
      <c r="K56" s="172">
        <f t="shared" si="7"/>
        <v>7</v>
      </c>
      <c r="L56" s="172"/>
      <c r="M56" s="172">
        <f t="shared" si="7"/>
        <v>4</v>
      </c>
      <c r="N56" s="172"/>
      <c r="O56" s="172" t="str">
        <f t="shared" si="7"/>
        <v>-</v>
      </c>
      <c r="P56" s="172"/>
      <c r="Q56" s="172">
        <f t="shared" si="7"/>
        <v>3</v>
      </c>
      <c r="R56" s="172"/>
      <c r="S56" s="172" t="str">
        <f t="shared" si="7"/>
        <v>-</v>
      </c>
      <c r="T56" s="172"/>
      <c r="U56" s="172" t="str">
        <f t="shared" si="7"/>
        <v>-</v>
      </c>
      <c r="V56" s="172"/>
      <c r="W56" s="172">
        <f t="shared" si="7"/>
        <v>15</v>
      </c>
      <c r="X56" s="172"/>
      <c r="Y56" s="172">
        <f t="shared" si="7"/>
        <v>1</v>
      </c>
      <c r="Z56" s="172"/>
      <c r="AA56" s="172">
        <f t="shared" si="7"/>
        <v>14</v>
      </c>
      <c r="AB56" s="172"/>
      <c r="AC56" s="172" t="str">
        <f t="shared" si="7"/>
        <v>-</v>
      </c>
      <c r="AD56" s="172"/>
      <c r="AE56" s="172">
        <f t="shared" si="7"/>
        <v>6</v>
      </c>
      <c r="AF56" s="172"/>
      <c r="AG56" s="172">
        <f t="shared" si="7"/>
        <v>5</v>
      </c>
      <c r="AH56" s="173"/>
      <c r="AI56" s="19"/>
      <c r="AJ56" s="19">
        <f t="shared" si="5"/>
        <v>10</v>
      </c>
    </row>
    <row r="57" spans="2:36" x14ac:dyDescent="0.3">
      <c r="B57" s="83" t="str">
        <f t="shared" si="3"/>
        <v>Randi</v>
      </c>
      <c r="C57" s="174" t="str">
        <f t="shared" si="7"/>
        <v>-</v>
      </c>
      <c r="D57" s="174"/>
      <c r="E57" s="174">
        <f t="shared" si="7"/>
        <v>8</v>
      </c>
      <c r="F57" s="174"/>
      <c r="G57" s="174" t="str">
        <f t="shared" si="7"/>
        <v>-</v>
      </c>
      <c r="H57" s="174"/>
      <c r="I57" s="174">
        <f t="shared" si="7"/>
        <v>7</v>
      </c>
      <c r="J57" s="174"/>
      <c r="K57" s="174">
        <f t="shared" si="7"/>
        <v>12</v>
      </c>
      <c r="L57" s="174"/>
      <c r="M57" s="174">
        <f t="shared" si="7"/>
        <v>2</v>
      </c>
      <c r="N57" s="174"/>
      <c r="O57" s="174">
        <f t="shared" si="7"/>
        <v>15</v>
      </c>
      <c r="P57" s="174"/>
      <c r="Q57" s="174">
        <f t="shared" si="7"/>
        <v>1</v>
      </c>
      <c r="R57" s="174"/>
      <c r="S57" s="174" t="str">
        <f t="shared" si="7"/>
        <v>-</v>
      </c>
      <c r="T57" s="174"/>
      <c r="U57" s="174" t="str">
        <f t="shared" si="7"/>
        <v>-</v>
      </c>
      <c r="V57" s="174"/>
      <c r="W57" s="174">
        <f t="shared" si="7"/>
        <v>16</v>
      </c>
      <c r="X57" s="174"/>
      <c r="Y57" s="174">
        <f t="shared" si="7"/>
        <v>9</v>
      </c>
      <c r="Z57" s="174"/>
      <c r="AA57" s="174">
        <f t="shared" si="7"/>
        <v>13</v>
      </c>
      <c r="AB57" s="174"/>
      <c r="AC57" s="174" t="str">
        <f t="shared" si="7"/>
        <v>-</v>
      </c>
      <c r="AD57" s="174"/>
      <c r="AE57" s="174" t="str">
        <f t="shared" si="7"/>
        <v>-</v>
      </c>
      <c r="AF57" s="174"/>
      <c r="AG57" s="174">
        <f t="shared" si="7"/>
        <v>6</v>
      </c>
      <c r="AH57" s="175"/>
      <c r="AI57" s="19"/>
      <c r="AJ57" s="19">
        <f t="shared" si="5"/>
        <v>10</v>
      </c>
    </row>
    <row r="58" spans="2:36" x14ac:dyDescent="0.3">
      <c r="B58" s="88" t="str">
        <f t="shared" si="3"/>
        <v>Brett J.</v>
      </c>
      <c r="C58" s="172" t="str">
        <f t="shared" si="7"/>
        <v>-</v>
      </c>
      <c r="D58" s="172"/>
      <c r="E58" s="172">
        <f t="shared" si="7"/>
        <v>6</v>
      </c>
      <c r="F58" s="172"/>
      <c r="G58" s="172" t="str">
        <f t="shared" si="7"/>
        <v>-</v>
      </c>
      <c r="H58" s="172"/>
      <c r="I58" s="172" t="str">
        <f t="shared" si="7"/>
        <v>-</v>
      </c>
      <c r="J58" s="172"/>
      <c r="K58" s="172">
        <f>IF(K25=K$36,L25,"-")</f>
        <v>14</v>
      </c>
      <c r="L58" s="172"/>
      <c r="M58" s="172" t="str">
        <f t="shared" si="7"/>
        <v>-</v>
      </c>
      <c r="N58" s="172"/>
      <c r="O58" s="172">
        <f t="shared" si="7"/>
        <v>10</v>
      </c>
      <c r="P58" s="172"/>
      <c r="Q58" s="172" t="str">
        <f t="shared" si="7"/>
        <v>-</v>
      </c>
      <c r="R58" s="172"/>
      <c r="S58" s="172" t="str">
        <f t="shared" si="7"/>
        <v>-</v>
      </c>
      <c r="T58" s="172"/>
      <c r="U58" s="172" t="str">
        <f t="shared" si="7"/>
        <v>-</v>
      </c>
      <c r="V58" s="172"/>
      <c r="W58" s="172">
        <f t="shared" si="7"/>
        <v>16</v>
      </c>
      <c r="X58" s="172"/>
      <c r="Y58" s="172">
        <f t="shared" si="7"/>
        <v>11</v>
      </c>
      <c r="Z58" s="172"/>
      <c r="AA58" s="172">
        <f t="shared" si="7"/>
        <v>15</v>
      </c>
      <c r="AB58" s="172"/>
      <c r="AC58" s="172" t="str">
        <f t="shared" si="7"/>
        <v>-</v>
      </c>
      <c r="AD58" s="172"/>
      <c r="AE58" s="172">
        <f t="shared" si="7"/>
        <v>7</v>
      </c>
      <c r="AF58" s="172"/>
      <c r="AG58" s="172" t="str">
        <f t="shared" si="7"/>
        <v>-</v>
      </c>
      <c r="AH58" s="173"/>
      <c r="AI58" s="19"/>
      <c r="AJ58" s="19">
        <f t="shared" si="5"/>
        <v>7</v>
      </c>
    </row>
    <row r="59" spans="2:36" x14ac:dyDescent="0.3">
      <c r="B59" s="83" t="str">
        <f t="shared" si="3"/>
        <v>Derek</v>
      </c>
      <c r="C59" s="174">
        <f t="shared" si="7"/>
        <v>4</v>
      </c>
      <c r="D59" s="174"/>
      <c r="E59" s="174">
        <f t="shared" si="7"/>
        <v>2</v>
      </c>
      <c r="F59" s="174"/>
      <c r="G59" s="174" t="str">
        <f t="shared" si="7"/>
        <v>-</v>
      </c>
      <c r="H59" s="174"/>
      <c r="I59" s="174">
        <f t="shared" si="7"/>
        <v>9</v>
      </c>
      <c r="J59" s="174"/>
      <c r="K59" s="174">
        <f t="shared" si="7"/>
        <v>14</v>
      </c>
      <c r="L59" s="174"/>
      <c r="M59" s="174" t="str">
        <f t="shared" si="7"/>
        <v>-</v>
      </c>
      <c r="N59" s="174"/>
      <c r="O59" s="174">
        <f t="shared" si="7"/>
        <v>7</v>
      </c>
      <c r="P59" s="174"/>
      <c r="Q59" s="174" t="str">
        <f t="shared" si="7"/>
        <v>-</v>
      </c>
      <c r="R59" s="174"/>
      <c r="S59" s="174" t="str">
        <f t="shared" si="7"/>
        <v>-</v>
      </c>
      <c r="T59" s="174"/>
      <c r="U59" s="174">
        <f t="shared" si="7"/>
        <v>3</v>
      </c>
      <c r="V59" s="174"/>
      <c r="W59" s="174">
        <f t="shared" si="7"/>
        <v>15</v>
      </c>
      <c r="X59" s="174"/>
      <c r="Y59" s="174">
        <f t="shared" si="7"/>
        <v>11</v>
      </c>
      <c r="Z59" s="174"/>
      <c r="AA59" s="174">
        <f t="shared" si="7"/>
        <v>16</v>
      </c>
      <c r="AB59" s="174"/>
      <c r="AC59" s="174" t="str">
        <f t="shared" si="7"/>
        <v>-</v>
      </c>
      <c r="AD59" s="174"/>
      <c r="AE59" s="174" t="str">
        <f t="shared" si="7"/>
        <v>-</v>
      </c>
      <c r="AF59" s="174"/>
      <c r="AG59" s="174">
        <f t="shared" si="7"/>
        <v>6</v>
      </c>
      <c r="AH59" s="175"/>
      <c r="AJ59" s="19">
        <f t="shared" si="5"/>
        <v>10</v>
      </c>
    </row>
    <row r="60" spans="2:36" x14ac:dyDescent="0.3">
      <c r="B60" s="88" t="str">
        <f t="shared" si="3"/>
        <v>Colby</v>
      </c>
      <c r="C60" s="172" t="str">
        <f t="shared" si="7"/>
        <v>-</v>
      </c>
      <c r="D60" s="172"/>
      <c r="E60" s="172">
        <f t="shared" si="7"/>
        <v>3</v>
      </c>
      <c r="F60" s="172"/>
      <c r="G60" s="172" t="str">
        <f t="shared" si="7"/>
        <v>-</v>
      </c>
      <c r="H60" s="172"/>
      <c r="I60" s="172">
        <f t="shared" si="7"/>
        <v>2</v>
      </c>
      <c r="J60" s="172"/>
      <c r="K60" s="172">
        <f t="shared" si="7"/>
        <v>4</v>
      </c>
      <c r="L60" s="172"/>
      <c r="M60" s="172">
        <f t="shared" si="7"/>
        <v>7</v>
      </c>
      <c r="N60" s="172"/>
      <c r="O60" s="172">
        <f t="shared" si="7"/>
        <v>11</v>
      </c>
      <c r="P60" s="172"/>
      <c r="Q60" s="172">
        <f t="shared" si="7"/>
        <v>10</v>
      </c>
      <c r="R60" s="172"/>
      <c r="S60" s="172" t="str">
        <f t="shared" si="7"/>
        <v>-</v>
      </c>
      <c r="T60" s="172"/>
      <c r="U60" s="172">
        <f t="shared" si="7"/>
        <v>8</v>
      </c>
      <c r="V60" s="172"/>
      <c r="W60" s="172">
        <f t="shared" si="7"/>
        <v>5</v>
      </c>
      <c r="X60" s="172"/>
      <c r="Y60" s="172">
        <f t="shared" si="7"/>
        <v>9</v>
      </c>
      <c r="Z60" s="172"/>
      <c r="AA60" s="172">
        <f t="shared" si="7"/>
        <v>14</v>
      </c>
      <c r="AB60" s="172"/>
      <c r="AC60" s="172" t="str">
        <f t="shared" si="7"/>
        <v>-</v>
      </c>
      <c r="AD60" s="172"/>
      <c r="AE60" s="172" t="str">
        <f t="shared" si="7"/>
        <v>-</v>
      </c>
      <c r="AF60" s="172"/>
      <c r="AG60" s="172">
        <f t="shared" si="7"/>
        <v>16</v>
      </c>
      <c r="AH60" s="173"/>
      <c r="AJ60" s="19">
        <f t="shared" si="5"/>
        <v>11</v>
      </c>
    </row>
    <row r="61" spans="2:36" x14ac:dyDescent="0.3">
      <c r="B61" s="83" t="str">
        <f t="shared" si="3"/>
        <v>Bret F.</v>
      </c>
      <c r="C61" s="174" t="str">
        <f t="shared" si="7"/>
        <v>-</v>
      </c>
      <c r="D61" s="174"/>
      <c r="E61" s="174">
        <f t="shared" si="7"/>
        <v>13</v>
      </c>
      <c r="F61" s="174"/>
      <c r="G61" s="174" t="str">
        <f t="shared" si="7"/>
        <v>-</v>
      </c>
      <c r="H61" s="174"/>
      <c r="I61" s="174">
        <f t="shared" si="7"/>
        <v>6</v>
      </c>
      <c r="J61" s="174"/>
      <c r="K61" s="174">
        <f t="shared" si="7"/>
        <v>7</v>
      </c>
      <c r="L61" s="174"/>
      <c r="M61" s="174">
        <f t="shared" si="7"/>
        <v>4</v>
      </c>
      <c r="N61" s="174"/>
      <c r="O61" s="174">
        <f t="shared" si="7"/>
        <v>1</v>
      </c>
      <c r="P61" s="174"/>
      <c r="Q61" s="174">
        <f t="shared" si="7"/>
        <v>3</v>
      </c>
      <c r="R61" s="174"/>
      <c r="S61" s="174" t="str">
        <f t="shared" si="7"/>
        <v>-</v>
      </c>
      <c r="T61" s="174"/>
      <c r="U61" s="174" t="str">
        <f t="shared" si="7"/>
        <v>-</v>
      </c>
      <c r="V61" s="174"/>
      <c r="W61" s="174">
        <f t="shared" si="7"/>
        <v>10</v>
      </c>
      <c r="X61" s="174"/>
      <c r="Y61" s="174">
        <f t="shared" si="7"/>
        <v>14</v>
      </c>
      <c r="Z61" s="174"/>
      <c r="AA61" s="174">
        <f t="shared" si="7"/>
        <v>11</v>
      </c>
      <c r="AB61" s="174"/>
      <c r="AC61" s="174" t="str">
        <f t="shared" si="7"/>
        <v>-</v>
      </c>
      <c r="AD61" s="174"/>
      <c r="AE61" s="174">
        <f t="shared" si="7"/>
        <v>8</v>
      </c>
      <c r="AF61" s="174"/>
      <c r="AG61" s="174">
        <f t="shared" si="7"/>
        <v>15</v>
      </c>
      <c r="AH61" s="175"/>
      <c r="AJ61" s="19">
        <f t="shared" si="5"/>
        <v>11</v>
      </c>
    </row>
    <row r="62" spans="2:36" ht="15.65" thickBot="1" x14ac:dyDescent="0.35">
      <c r="B62" s="136" t="str">
        <f t="shared" si="3"/>
        <v>Chad</v>
      </c>
      <c r="C62" s="189" t="str">
        <f t="shared" si="7"/>
        <v>-</v>
      </c>
      <c r="D62" s="189"/>
      <c r="E62" s="189">
        <f t="shared" si="7"/>
        <v>5</v>
      </c>
      <c r="F62" s="189"/>
      <c r="G62" s="189" t="str">
        <f t="shared" si="7"/>
        <v>-</v>
      </c>
      <c r="H62" s="189"/>
      <c r="I62" s="189">
        <f t="shared" si="7"/>
        <v>7</v>
      </c>
      <c r="J62" s="189"/>
      <c r="K62" s="189">
        <f t="shared" si="7"/>
        <v>8</v>
      </c>
      <c r="L62" s="189"/>
      <c r="M62" s="189" t="str">
        <f t="shared" si="7"/>
        <v>-</v>
      </c>
      <c r="N62" s="189"/>
      <c r="O62" s="189">
        <f t="shared" si="7"/>
        <v>10</v>
      </c>
      <c r="P62" s="189"/>
      <c r="Q62" s="189">
        <f t="shared" si="7"/>
        <v>4</v>
      </c>
      <c r="R62" s="189"/>
      <c r="S62" s="189" t="str">
        <f t="shared" si="7"/>
        <v>-</v>
      </c>
      <c r="T62" s="189"/>
      <c r="U62" s="189" t="str">
        <f t="shared" si="7"/>
        <v>-</v>
      </c>
      <c r="V62" s="189"/>
      <c r="W62" s="189">
        <f t="shared" si="7"/>
        <v>14</v>
      </c>
      <c r="X62" s="189"/>
      <c r="Y62" s="189" t="str">
        <f t="shared" si="7"/>
        <v>-</v>
      </c>
      <c r="Z62" s="189"/>
      <c r="AA62" s="189">
        <f t="shared" si="7"/>
        <v>12</v>
      </c>
      <c r="AB62" s="189"/>
      <c r="AC62" s="189" t="str">
        <f t="shared" si="7"/>
        <v>-</v>
      </c>
      <c r="AD62" s="189"/>
      <c r="AE62" s="189">
        <f t="shared" si="7"/>
        <v>3</v>
      </c>
      <c r="AF62" s="189"/>
      <c r="AG62" s="189">
        <f t="shared" si="7"/>
        <v>11</v>
      </c>
      <c r="AH62" s="190"/>
      <c r="AJ62" s="19">
        <f t="shared" si="5"/>
        <v>9</v>
      </c>
    </row>
  </sheetData>
  <mergeCells count="466">
    <mergeCell ref="AE58:AF58"/>
    <mergeCell ref="AG58:AH58"/>
    <mergeCell ref="S58:T58"/>
    <mergeCell ref="U58:V58"/>
    <mergeCell ref="W58:X58"/>
    <mergeCell ref="Y58:Z58"/>
    <mergeCell ref="AA58:AB58"/>
    <mergeCell ref="AC58:AD58"/>
    <mergeCell ref="AE52:AF52"/>
    <mergeCell ref="AG52:AH52"/>
    <mergeCell ref="U52:V52"/>
    <mergeCell ref="W52:X52"/>
    <mergeCell ref="Y52:Z52"/>
    <mergeCell ref="AA52:AB52"/>
    <mergeCell ref="AC52:AD52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U55:V55"/>
    <mergeCell ref="C58:D58"/>
    <mergeCell ref="E58:F58"/>
    <mergeCell ref="G58:H58"/>
    <mergeCell ref="I58:J58"/>
    <mergeCell ref="K58:L58"/>
    <mergeCell ref="M58:N58"/>
    <mergeCell ref="O58:P58"/>
    <mergeCell ref="Q58:R58"/>
    <mergeCell ref="S52:T52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C51:D51"/>
    <mergeCell ref="E51:F51"/>
    <mergeCell ref="G51:H51"/>
    <mergeCell ref="I51:J51"/>
    <mergeCell ref="K51:L51"/>
    <mergeCell ref="M51:N51"/>
    <mergeCell ref="O51:P51"/>
    <mergeCell ref="Q51:R51"/>
    <mergeCell ref="S50:T50"/>
    <mergeCell ref="AE49:AF49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AE45:AF45"/>
    <mergeCell ref="G45:H45"/>
    <mergeCell ref="I45:J45"/>
    <mergeCell ref="K45:L45"/>
    <mergeCell ref="M45:N45"/>
    <mergeCell ref="O45:P45"/>
    <mergeCell ref="Q45:R45"/>
    <mergeCell ref="AE47:AF47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I30:J30"/>
    <mergeCell ref="K30:L30"/>
    <mergeCell ref="M30:N30"/>
    <mergeCell ref="O30:P30"/>
    <mergeCell ref="Q30:R30"/>
    <mergeCell ref="C30:D30"/>
    <mergeCell ref="S38:T38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S30:T30"/>
    <mergeCell ref="S36:T36"/>
    <mergeCell ref="AG30:AH30"/>
    <mergeCell ref="U30:V30"/>
    <mergeCell ref="W30:X30"/>
    <mergeCell ref="Y30:Z30"/>
    <mergeCell ref="AA30:AB30"/>
    <mergeCell ref="AE3:AF3"/>
    <mergeCell ref="AE30:AF30"/>
    <mergeCell ref="AE36:AF36"/>
    <mergeCell ref="AG36:AH36"/>
    <mergeCell ref="U36:V36"/>
    <mergeCell ref="W36:X36"/>
    <mergeCell ref="Y36:Z36"/>
    <mergeCell ref="AA36:AB36"/>
    <mergeCell ref="AC36:AD36"/>
    <mergeCell ref="C31:AI31"/>
    <mergeCell ref="C36:D36"/>
    <mergeCell ref="E36:F36"/>
    <mergeCell ref="G36:H36"/>
    <mergeCell ref="I36:J36"/>
    <mergeCell ref="K36:L36"/>
    <mergeCell ref="M36:N36"/>
    <mergeCell ref="O36:P36"/>
    <mergeCell ref="E30:F30"/>
    <mergeCell ref="G30:H30"/>
    <mergeCell ref="U54:V54"/>
    <mergeCell ref="W54:X54"/>
    <mergeCell ref="Y54:Z54"/>
    <mergeCell ref="AA54:AB54"/>
    <mergeCell ref="AC54:AD54"/>
    <mergeCell ref="AE54:AF54"/>
    <mergeCell ref="AG54:AH54"/>
    <mergeCell ref="AC30:AD30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G55:H55"/>
    <mergeCell ref="I55:J55"/>
    <mergeCell ref="K55:L55"/>
    <mergeCell ref="M55:N55"/>
    <mergeCell ref="O55:P55"/>
    <mergeCell ref="Q55:R55"/>
    <mergeCell ref="S55:T55"/>
    <mergeCell ref="Q54:R54"/>
    <mergeCell ref="S54:T54"/>
    <mergeCell ref="W55:X55"/>
    <mergeCell ref="Y55:Z55"/>
    <mergeCell ref="AA55:AB55"/>
    <mergeCell ref="AC55:AD55"/>
    <mergeCell ref="AE55:AF55"/>
    <mergeCell ref="AG55:AH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  <mergeCell ref="C55:D55"/>
    <mergeCell ref="E55:F55"/>
    <mergeCell ref="U57:V57"/>
    <mergeCell ref="W57:X57"/>
    <mergeCell ref="Y57:Z57"/>
    <mergeCell ref="AA57:AB57"/>
    <mergeCell ref="AC57:AD57"/>
    <mergeCell ref="AE57:AF57"/>
    <mergeCell ref="AG57:AH57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W59:X59"/>
    <mergeCell ref="Y59:Z59"/>
    <mergeCell ref="AA59:AB59"/>
    <mergeCell ref="AC59:AD59"/>
    <mergeCell ref="AE59:AF59"/>
    <mergeCell ref="AG59:AH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C59:D59"/>
    <mergeCell ref="E59:F59"/>
    <mergeCell ref="G61:H61"/>
    <mergeCell ref="I61:J61"/>
    <mergeCell ref="K61:L61"/>
    <mergeCell ref="M61:N61"/>
    <mergeCell ref="O61:P61"/>
    <mergeCell ref="Q61:R61"/>
    <mergeCell ref="S61:T61"/>
    <mergeCell ref="U59:V59"/>
    <mergeCell ref="G59:H59"/>
    <mergeCell ref="I59:J59"/>
    <mergeCell ref="K59:L59"/>
    <mergeCell ref="M59:N59"/>
    <mergeCell ref="O59:P59"/>
    <mergeCell ref="Q59:R59"/>
    <mergeCell ref="S59:T59"/>
    <mergeCell ref="U61:V61"/>
    <mergeCell ref="W61:X61"/>
    <mergeCell ref="Y61:Z61"/>
    <mergeCell ref="AA61:AB61"/>
    <mergeCell ref="AC61:AD61"/>
    <mergeCell ref="AE61:AF61"/>
    <mergeCell ref="AG61:AH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C61:D61"/>
    <mergeCell ref="E61:F61"/>
  </mergeCells>
  <conditionalFormatting sqref="C4:AH30">
    <cfRule type="cellIs" dxfId="574" priority="168" operator="equal">
      <formula>"LV"</formula>
    </cfRule>
    <cfRule type="cellIs" dxfId="573" priority="169" operator="equal">
      <formula>"LAR"</formula>
    </cfRule>
    <cfRule type="cellIs" dxfId="572" priority="170" operator="equal">
      <formula>"DET"</formula>
    </cfRule>
    <cfRule type="cellIs" dxfId="571" priority="171" operator="equal">
      <formula>"NYJ"</formula>
    </cfRule>
    <cfRule type="cellIs" dxfId="570" priority="172" operator="equal">
      <formula>"GB"</formula>
    </cfRule>
    <cfRule type="cellIs" dxfId="569" priority="173" operator="equal">
      <formula>"CHI"</formula>
    </cfRule>
    <cfRule type="cellIs" dxfId="568" priority="174" operator="equal">
      <formula>"ARI"</formula>
    </cfRule>
    <cfRule type="cellIs" dxfId="567" priority="175" operator="equal">
      <formula>"WAS"</formula>
    </cfRule>
    <cfRule type="cellIs" dxfId="566" priority="176" operator="equal">
      <formula>"CAR"</formula>
    </cfRule>
    <cfRule type="cellIs" dxfId="565" priority="177" operator="equal">
      <formula>"DAL"</formula>
    </cfRule>
    <cfRule type="cellIs" dxfId="564" priority="178" operator="equal">
      <formula>"DEN"</formula>
    </cfRule>
    <cfRule type="cellIs" dxfId="563" priority="179" operator="equal">
      <formula>"SEA"</formula>
    </cfRule>
    <cfRule type="cellIs" dxfId="562" priority="180" operator="equal">
      <formula>"LAC"</formula>
    </cfRule>
    <cfRule type="cellIs" dxfId="561" priority="181" operator="equal">
      <formula>"KC"</formula>
    </cfRule>
    <cfRule type="cellIs" dxfId="560" priority="182" operator="equal">
      <formula>"CLE"</formula>
    </cfRule>
    <cfRule type="cellIs" dxfId="559" priority="183" operator="equal">
      <formula>"PIT"</formula>
    </cfRule>
    <cfRule type="cellIs" dxfId="558" priority="184" operator="equal">
      <formula>"IND"</formula>
    </cfRule>
    <cfRule type="cellIs" dxfId="557" priority="185" operator="equal">
      <formula>"CIN"</formula>
    </cfRule>
    <cfRule type="cellIs" dxfId="556" priority="186" operator="equal">
      <formula>"MIA"</formula>
    </cfRule>
    <cfRule type="cellIs" dxfId="555" priority="187" operator="equal">
      <formula>"TEN"</formula>
    </cfRule>
    <cfRule type="cellIs" dxfId="554" priority="188" operator="equal">
      <formula>"MIN"</formula>
    </cfRule>
    <cfRule type="cellIs" dxfId="553" priority="189" operator="equal">
      <formula>"SF"</formula>
    </cfRule>
    <cfRule type="cellIs" dxfId="552" priority="190" operator="equal">
      <formula>"NE"</formula>
    </cfRule>
    <cfRule type="cellIs" dxfId="551" priority="191" operator="equal">
      <formula>"HOU"</formula>
    </cfRule>
    <cfRule type="cellIs" dxfId="550" priority="192" operator="equal">
      <formula>"NO"</formula>
    </cfRule>
    <cfRule type="cellIs" dxfId="549" priority="193" operator="equal">
      <formula>"TB"</formula>
    </cfRule>
    <cfRule type="cellIs" dxfId="548" priority="194" operator="equal">
      <formula>"NYG"</formula>
    </cfRule>
    <cfRule type="cellIs" dxfId="547" priority="195" operator="equal">
      <formula>"JAX"</formula>
    </cfRule>
    <cfRule type="cellIs" dxfId="546" priority="196" operator="equal">
      <formula>"BAL"</formula>
    </cfRule>
    <cfRule type="cellIs" dxfId="545" priority="197" operator="equal">
      <formula>"BUF"</formula>
    </cfRule>
    <cfRule type="cellIs" dxfId="544" priority="198" operator="equal">
      <formula>"PHI"</formula>
    </cfRule>
    <cfRule type="cellIs" dxfId="543" priority="231" operator="equal">
      <formula>"ATL"</formula>
    </cfRule>
  </conditionalFormatting>
  <conditionalFormatting sqref="AI4:AI29">
    <cfRule type="cellIs" dxfId="542" priority="2" operator="greaterThan">
      <formula>136</formula>
    </cfRule>
  </conditionalFormatting>
  <conditionalFormatting sqref="AJ4:AJ29">
    <cfRule type="top10" dxfId="541" priority="1" rank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948E-8521-42F9-B4EA-987318A8BBE3}">
  <dimension ref="A1:AM88"/>
  <sheetViews>
    <sheetView showGridLines="0" showZeros="0" zoomScale="96" zoomScaleNormal="96" workbookViewId="0"/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customWidth="1"/>
    <col min="32" max="32" width="3.109375" customWidth="1"/>
    <col min="33" max="33" width="6.44140625" customWidth="1"/>
    <col min="34" max="34" width="3.109375" bestFit="1" customWidth="1"/>
    <col min="35" max="35" width="8.6640625" hidden="1" customWidth="1"/>
    <col min="36" max="36" width="8.5546875" customWidth="1"/>
  </cols>
  <sheetData>
    <row r="1" spans="1:39" ht="5.2" customHeight="1" x14ac:dyDescent="0.3">
      <c r="A1" t="s">
        <v>17</v>
      </c>
    </row>
    <row r="2" spans="1:39" thickBot="1" x14ac:dyDescent="0.35">
      <c r="B2" s="188" t="s">
        <v>55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9" thickBot="1" x14ac:dyDescent="0.35">
      <c r="B3" s="1" t="s">
        <v>0</v>
      </c>
      <c r="C3" s="181" t="s">
        <v>222</v>
      </c>
      <c r="D3" s="182"/>
      <c r="E3" s="176" t="s">
        <v>223</v>
      </c>
      <c r="F3" s="177"/>
      <c r="G3" s="176" t="s">
        <v>224</v>
      </c>
      <c r="H3" s="177"/>
      <c r="I3" s="176" t="s">
        <v>225</v>
      </c>
      <c r="J3" s="177"/>
      <c r="K3" s="176" t="s">
        <v>226</v>
      </c>
      <c r="L3" s="177"/>
      <c r="M3" s="176" t="s">
        <v>227</v>
      </c>
      <c r="N3" s="177"/>
      <c r="O3" s="176" t="s">
        <v>228</v>
      </c>
      <c r="P3" s="177"/>
      <c r="Q3" s="176" t="s">
        <v>229</v>
      </c>
      <c r="R3" s="177"/>
      <c r="S3" s="176" t="s">
        <v>122</v>
      </c>
      <c r="T3" s="177"/>
      <c r="U3" s="176" t="s">
        <v>230</v>
      </c>
      <c r="V3" s="177"/>
      <c r="W3" s="176" t="s">
        <v>231</v>
      </c>
      <c r="X3" s="177"/>
      <c r="Y3" s="176" t="s">
        <v>232</v>
      </c>
      <c r="Z3" s="177"/>
      <c r="AA3" s="176" t="s">
        <v>233</v>
      </c>
      <c r="AB3" s="177"/>
      <c r="AC3" s="176" t="s">
        <v>234</v>
      </c>
      <c r="AD3" s="177"/>
      <c r="AE3" s="176" t="s">
        <v>235</v>
      </c>
      <c r="AF3" s="177"/>
      <c r="AG3" s="178" t="s">
        <v>236</v>
      </c>
      <c r="AH3" s="179"/>
      <c r="AI3" s="22" t="s">
        <v>38</v>
      </c>
      <c r="AJ3" s="32" t="s">
        <v>16</v>
      </c>
    </row>
    <row r="4" spans="1:39" ht="14.4" x14ac:dyDescent="0.3">
      <c r="A4">
        <f>RANK(AJ4,$AJ$4:$AJ$29,0)</f>
        <v>21</v>
      </c>
      <c r="B4" s="86" t="str">
        <f>'Week 1'!B4</f>
        <v>Tyson</v>
      </c>
      <c r="C4" s="3" t="s">
        <v>145</v>
      </c>
      <c r="D4" s="4">
        <v>4</v>
      </c>
      <c r="E4" s="3" t="s">
        <v>137</v>
      </c>
      <c r="F4" s="4">
        <v>14</v>
      </c>
      <c r="G4" s="3" t="s">
        <v>386</v>
      </c>
      <c r="H4" s="4">
        <v>1</v>
      </c>
      <c r="I4" s="3" t="s">
        <v>129</v>
      </c>
      <c r="J4" s="4">
        <v>10</v>
      </c>
      <c r="K4" s="3" t="s">
        <v>154</v>
      </c>
      <c r="L4" s="4">
        <v>15</v>
      </c>
      <c r="M4" s="3" t="s">
        <v>123</v>
      </c>
      <c r="N4" s="4">
        <v>7</v>
      </c>
      <c r="O4" s="3" t="s">
        <v>132</v>
      </c>
      <c r="P4" s="4">
        <v>2</v>
      </c>
      <c r="Q4" s="3" t="s">
        <v>138</v>
      </c>
      <c r="R4" s="4">
        <v>13</v>
      </c>
      <c r="S4" s="3" t="s">
        <v>142</v>
      </c>
      <c r="T4" s="4">
        <v>5</v>
      </c>
      <c r="U4" s="3" t="s">
        <v>135</v>
      </c>
      <c r="V4" s="4">
        <v>3</v>
      </c>
      <c r="W4" s="3" t="s">
        <v>160</v>
      </c>
      <c r="X4" s="4">
        <v>8</v>
      </c>
      <c r="Y4" s="3" t="s">
        <v>143</v>
      </c>
      <c r="Z4" s="4">
        <v>16</v>
      </c>
      <c r="AA4" s="3" t="s">
        <v>134</v>
      </c>
      <c r="AB4" s="4">
        <v>6</v>
      </c>
      <c r="AC4" s="3" t="s">
        <v>161</v>
      </c>
      <c r="AD4" s="4">
        <v>11</v>
      </c>
      <c r="AE4" s="3" t="s">
        <v>131</v>
      </c>
      <c r="AF4" s="4">
        <v>9</v>
      </c>
      <c r="AG4" s="3" t="s">
        <v>152</v>
      </c>
      <c r="AH4" s="4">
        <v>12</v>
      </c>
      <c r="AI4" s="5">
        <f t="shared" ref="AI4:AI29" si="0">SUM(D4:AH4)</f>
        <v>136</v>
      </c>
      <c r="AJ4" s="5">
        <f t="shared" ref="AJ4:AJ28" si="1">SUM(C37:AH37)</f>
        <v>93</v>
      </c>
    </row>
    <row r="5" spans="1:39" ht="14.4" customHeight="1" x14ac:dyDescent="0.3">
      <c r="A5">
        <f t="shared" ref="A5:A29" si="2">RANK(AJ5,$AJ$4:$AJ$29,0)</f>
        <v>22</v>
      </c>
      <c r="B5" s="87" t="str">
        <f>'Week 1'!B5</f>
        <v>Ben</v>
      </c>
      <c r="C5" s="95" t="s">
        <v>353</v>
      </c>
      <c r="D5" s="96">
        <v>4</v>
      </c>
      <c r="E5" s="95" t="s">
        <v>346</v>
      </c>
      <c r="F5" s="96">
        <v>12</v>
      </c>
      <c r="G5" s="95" t="s">
        <v>386</v>
      </c>
      <c r="H5" s="96">
        <v>1</v>
      </c>
      <c r="I5" s="95" t="s">
        <v>365</v>
      </c>
      <c r="J5" s="96">
        <v>14</v>
      </c>
      <c r="K5" s="95" t="s">
        <v>347</v>
      </c>
      <c r="L5" s="96">
        <v>9</v>
      </c>
      <c r="M5" s="95" t="s">
        <v>384</v>
      </c>
      <c r="N5" s="96">
        <v>7</v>
      </c>
      <c r="O5" s="95" t="s">
        <v>350</v>
      </c>
      <c r="P5" s="96">
        <v>6</v>
      </c>
      <c r="Q5" s="95" t="s">
        <v>351</v>
      </c>
      <c r="R5" s="96">
        <v>11</v>
      </c>
      <c r="S5" s="95" t="s">
        <v>358</v>
      </c>
      <c r="T5" s="96">
        <v>5</v>
      </c>
      <c r="U5" s="95" t="s">
        <v>342</v>
      </c>
      <c r="V5" s="96">
        <v>2</v>
      </c>
      <c r="W5" s="95" t="s">
        <v>359</v>
      </c>
      <c r="X5" s="96">
        <v>8</v>
      </c>
      <c r="Y5" s="95" t="s">
        <v>363</v>
      </c>
      <c r="Z5" s="96">
        <v>10</v>
      </c>
      <c r="AA5" s="95" t="s">
        <v>344</v>
      </c>
      <c r="AB5" s="96">
        <v>3</v>
      </c>
      <c r="AC5" s="95" t="s">
        <v>338</v>
      </c>
      <c r="AD5" s="96">
        <v>13</v>
      </c>
      <c r="AE5" s="95" t="s">
        <v>349</v>
      </c>
      <c r="AF5" s="96">
        <v>15</v>
      </c>
      <c r="AG5" s="95" t="s">
        <v>355</v>
      </c>
      <c r="AH5" s="96">
        <v>16</v>
      </c>
      <c r="AI5" s="8">
        <f>SUM(D5:AH5)</f>
        <v>136</v>
      </c>
      <c r="AJ5" s="8">
        <f t="shared" si="1"/>
        <v>91</v>
      </c>
    </row>
    <row r="6" spans="1:39" ht="14.4" x14ac:dyDescent="0.3">
      <c r="A6">
        <f t="shared" si="2"/>
        <v>15</v>
      </c>
      <c r="B6" s="85" t="str">
        <f>'Week 1'!B6</f>
        <v>Trevor</v>
      </c>
      <c r="C6" s="94" t="s">
        <v>130</v>
      </c>
      <c r="D6" s="154">
        <v>2</v>
      </c>
      <c r="E6" s="94" t="s">
        <v>137</v>
      </c>
      <c r="F6" s="154">
        <v>15</v>
      </c>
      <c r="G6" s="94" t="s">
        <v>386</v>
      </c>
      <c r="H6" s="154">
        <v>1</v>
      </c>
      <c r="I6" s="94" t="s">
        <v>162</v>
      </c>
      <c r="J6" s="154">
        <v>4</v>
      </c>
      <c r="K6" s="94" t="s">
        <v>154</v>
      </c>
      <c r="L6" s="154">
        <v>14</v>
      </c>
      <c r="M6" s="94" t="s">
        <v>123</v>
      </c>
      <c r="N6" s="154">
        <v>6</v>
      </c>
      <c r="O6" s="94" t="s">
        <v>144</v>
      </c>
      <c r="P6" s="154">
        <v>11</v>
      </c>
      <c r="Q6" s="94" t="s">
        <v>138</v>
      </c>
      <c r="R6" s="154">
        <v>5</v>
      </c>
      <c r="S6" s="94" t="s">
        <v>142</v>
      </c>
      <c r="T6" s="154">
        <v>3</v>
      </c>
      <c r="U6" s="94" t="s">
        <v>136</v>
      </c>
      <c r="V6" s="154">
        <v>9</v>
      </c>
      <c r="W6" s="94" t="s">
        <v>160</v>
      </c>
      <c r="X6" s="154">
        <v>8</v>
      </c>
      <c r="Y6" s="94" t="s">
        <v>143</v>
      </c>
      <c r="Z6" s="154">
        <v>16</v>
      </c>
      <c r="AA6" s="94" t="s">
        <v>134</v>
      </c>
      <c r="AB6" s="154">
        <v>7</v>
      </c>
      <c r="AC6" s="94" t="s">
        <v>161</v>
      </c>
      <c r="AD6" s="154">
        <v>12</v>
      </c>
      <c r="AE6" s="94" t="s">
        <v>131</v>
      </c>
      <c r="AF6" s="154">
        <v>10</v>
      </c>
      <c r="AG6" s="94" t="s">
        <v>152</v>
      </c>
      <c r="AH6" s="154">
        <v>13</v>
      </c>
      <c r="AI6" s="5">
        <f t="shared" si="0"/>
        <v>136</v>
      </c>
      <c r="AJ6" s="5">
        <f t="shared" si="1"/>
        <v>100</v>
      </c>
      <c r="AL6" t="s">
        <v>17</v>
      </c>
    </row>
    <row r="7" spans="1:39" ht="14.4" customHeight="1" x14ac:dyDescent="0.3">
      <c r="A7">
        <f t="shared" si="2"/>
        <v>2</v>
      </c>
      <c r="B7" s="84" t="str">
        <f>'Week 1'!B7</f>
        <v>Alex</v>
      </c>
      <c r="C7" s="95" t="s">
        <v>353</v>
      </c>
      <c r="D7" s="96">
        <v>4</v>
      </c>
      <c r="E7" s="95" t="s">
        <v>346</v>
      </c>
      <c r="F7" s="96">
        <v>16</v>
      </c>
      <c r="G7" s="95" t="s">
        <v>386</v>
      </c>
      <c r="H7" s="96">
        <v>1</v>
      </c>
      <c r="I7" s="95" t="s">
        <v>365</v>
      </c>
      <c r="J7" s="96">
        <v>12</v>
      </c>
      <c r="K7" s="95" t="s">
        <v>347</v>
      </c>
      <c r="L7" s="96">
        <v>13</v>
      </c>
      <c r="M7" s="95" t="s">
        <v>384</v>
      </c>
      <c r="N7" s="96">
        <v>2</v>
      </c>
      <c r="O7" s="95" t="s">
        <v>350</v>
      </c>
      <c r="P7" s="96">
        <v>10</v>
      </c>
      <c r="Q7" s="95" t="s">
        <v>351</v>
      </c>
      <c r="R7" s="96">
        <v>7</v>
      </c>
      <c r="S7" s="95" t="s">
        <v>358</v>
      </c>
      <c r="T7" s="96">
        <v>5</v>
      </c>
      <c r="U7" s="95" t="s">
        <v>342</v>
      </c>
      <c r="V7" s="96">
        <v>3</v>
      </c>
      <c r="W7" s="95" t="s">
        <v>359</v>
      </c>
      <c r="X7" s="96">
        <v>6</v>
      </c>
      <c r="Y7" s="95" t="s">
        <v>363</v>
      </c>
      <c r="Z7" s="96">
        <v>15</v>
      </c>
      <c r="AA7" s="95" t="s">
        <v>345</v>
      </c>
      <c r="AB7" s="96">
        <v>9</v>
      </c>
      <c r="AC7" s="95" t="s">
        <v>338</v>
      </c>
      <c r="AD7" s="96">
        <v>8</v>
      </c>
      <c r="AE7" s="95" t="s">
        <v>349</v>
      </c>
      <c r="AF7" s="96">
        <v>11</v>
      </c>
      <c r="AG7" s="95" t="s">
        <v>355</v>
      </c>
      <c r="AH7" s="96">
        <v>14</v>
      </c>
      <c r="AI7" s="8">
        <f t="shared" si="0"/>
        <v>136</v>
      </c>
      <c r="AJ7" s="8">
        <f t="shared" si="1"/>
        <v>109</v>
      </c>
    </row>
    <row r="8" spans="1:39" ht="14.4" x14ac:dyDescent="0.3">
      <c r="A8">
        <f t="shared" si="2"/>
        <v>11</v>
      </c>
      <c r="B8" s="85" t="str">
        <f>'Week 1'!B8</f>
        <v>Katelyn</v>
      </c>
      <c r="C8" s="94" t="s">
        <v>385</v>
      </c>
      <c r="D8" s="154">
        <v>2</v>
      </c>
      <c r="E8" s="94" t="s">
        <v>346</v>
      </c>
      <c r="F8" s="154">
        <v>16</v>
      </c>
      <c r="G8" s="94" t="s">
        <v>386</v>
      </c>
      <c r="H8" s="154">
        <v>1</v>
      </c>
      <c r="I8" s="94" t="s">
        <v>365</v>
      </c>
      <c r="J8" s="154">
        <v>14</v>
      </c>
      <c r="K8" s="94" t="s">
        <v>347</v>
      </c>
      <c r="L8" s="154">
        <v>12</v>
      </c>
      <c r="M8" s="94" t="s">
        <v>384</v>
      </c>
      <c r="N8" s="154">
        <v>7</v>
      </c>
      <c r="O8" s="94" t="s">
        <v>350</v>
      </c>
      <c r="P8" s="154">
        <v>9</v>
      </c>
      <c r="Q8" s="94" t="s">
        <v>351</v>
      </c>
      <c r="R8" s="154">
        <v>8</v>
      </c>
      <c r="S8" s="94" t="s">
        <v>358</v>
      </c>
      <c r="T8" s="154">
        <v>5</v>
      </c>
      <c r="U8" s="94" t="s">
        <v>342</v>
      </c>
      <c r="V8" s="154">
        <v>3</v>
      </c>
      <c r="W8" s="94" t="s">
        <v>359</v>
      </c>
      <c r="X8" s="154">
        <v>6</v>
      </c>
      <c r="Y8" s="94" t="s">
        <v>363</v>
      </c>
      <c r="Z8" s="154">
        <v>15</v>
      </c>
      <c r="AA8" s="94" t="s">
        <v>345</v>
      </c>
      <c r="AB8" s="154">
        <v>4</v>
      </c>
      <c r="AC8" s="94" t="s">
        <v>338</v>
      </c>
      <c r="AD8" s="154">
        <v>13</v>
      </c>
      <c r="AE8" s="94" t="s">
        <v>349</v>
      </c>
      <c r="AF8" s="154">
        <v>10</v>
      </c>
      <c r="AG8" s="94" t="s">
        <v>355</v>
      </c>
      <c r="AH8" s="154">
        <v>11</v>
      </c>
      <c r="AI8" s="5">
        <f t="shared" si="0"/>
        <v>136</v>
      </c>
      <c r="AJ8" s="5">
        <f t="shared" si="1"/>
        <v>102</v>
      </c>
      <c r="AM8" t="s">
        <v>17</v>
      </c>
    </row>
    <row r="9" spans="1:39" ht="14.4" customHeight="1" x14ac:dyDescent="0.3">
      <c r="A9">
        <f t="shared" si="2"/>
        <v>8</v>
      </c>
      <c r="B9" s="92" t="str">
        <f>'Week 1'!B9</f>
        <v>Shelby</v>
      </c>
      <c r="C9" s="95" t="s">
        <v>130</v>
      </c>
      <c r="D9" s="96">
        <v>3</v>
      </c>
      <c r="E9" s="95" t="s">
        <v>137</v>
      </c>
      <c r="F9" s="96">
        <v>15</v>
      </c>
      <c r="G9" s="95" t="s">
        <v>386</v>
      </c>
      <c r="H9" s="96">
        <v>1</v>
      </c>
      <c r="I9" s="95" t="s">
        <v>129</v>
      </c>
      <c r="J9" s="96">
        <v>10</v>
      </c>
      <c r="K9" s="95" t="s">
        <v>154</v>
      </c>
      <c r="L9" s="96">
        <v>11</v>
      </c>
      <c r="M9" s="95" t="s">
        <v>123</v>
      </c>
      <c r="N9" s="96">
        <v>9</v>
      </c>
      <c r="O9" s="95" t="s">
        <v>144</v>
      </c>
      <c r="P9" s="96">
        <v>8</v>
      </c>
      <c r="Q9" s="95" t="s">
        <v>138</v>
      </c>
      <c r="R9" s="96">
        <v>6</v>
      </c>
      <c r="S9" s="95" t="s">
        <v>142</v>
      </c>
      <c r="T9" s="96">
        <v>4</v>
      </c>
      <c r="U9" s="95" t="s">
        <v>135</v>
      </c>
      <c r="V9" s="96">
        <v>5</v>
      </c>
      <c r="W9" s="95" t="s">
        <v>160</v>
      </c>
      <c r="X9" s="96">
        <v>7</v>
      </c>
      <c r="Y9" s="95" t="s">
        <v>143</v>
      </c>
      <c r="Z9" s="96">
        <v>16</v>
      </c>
      <c r="AA9" s="95" t="s">
        <v>134</v>
      </c>
      <c r="AB9" s="96">
        <v>12</v>
      </c>
      <c r="AC9" s="95" t="s">
        <v>161</v>
      </c>
      <c r="AD9" s="96">
        <v>13</v>
      </c>
      <c r="AE9" s="95" t="s">
        <v>131</v>
      </c>
      <c r="AF9" s="96">
        <v>2</v>
      </c>
      <c r="AG9" s="95" t="s">
        <v>152</v>
      </c>
      <c r="AH9" s="96">
        <v>14</v>
      </c>
      <c r="AI9" s="8">
        <f t="shared" si="0"/>
        <v>136</v>
      </c>
      <c r="AJ9" s="8">
        <f t="shared" si="1"/>
        <v>103</v>
      </c>
    </row>
    <row r="10" spans="1:39" ht="14.4" x14ac:dyDescent="0.3">
      <c r="A10">
        <f t="shared" si="2"/>
        <v>3</v>
      </c>
      <c r="B10" s="85" t="str">
        <f>'Week 1'!B10</f>
        <v>Chris</v>
      </c>
      <c r="C10" s="94" t="s">
        <v>353</v>
      </c>
      <c r="D10" s="154">
        <v>3</v>
      </c>
      <c r="E10" s="94" t="s">
        <v>346</v>
      </c>
      <c r="F10" s="154">
        <v>16</v>
      </c>
      <c r="G10" s="94" t="s">
        <v>386</v>
      </c>
      <c r="H10" s="154">
        <v>1</v>
      </c>
      <c r="I10" s="94" t="s">
        <v>365</v>
      </c>
      <c r="J10" s="154">
        <v>14</v>
      </c>
      <c r="K10" s="94" t="s">
        <v>347</v>
      </c>
      <c r="L10" s="154">
        <v>13</v>
      </c>
      <c r="M10" s="94" t="s">
        <v>384</v>
      </c>
      <c r="N10" s="154">
        <v>7</v>
      </c>
      <c r="O10" s="94" t="s">
        <v>350</v>
      </c>
      <c r="P10" s="154">
        <v>6</v>
      </c>
      <c r="Q10" s="94" t="s">
        <v>357</v>
      </c>
      <c r="R10" s="154">
        <v>2</v>
      </c>
      <c r="S10" s="94" t="s">
        <v>358</v>
      </c>
      <c r="T10" s="154">
        <v>4</v>
      </c>
      <c r="U10" s="94" t="s">
        <v>342</v>
      </c>
      <c r="V10" s="154">
        <v>5</v>
      </c>
      <c r="W10" s="94" t="s">
        <v>359</v>
      </c>
      <c r="X10" s="154">
        <v>8</v>
      </c>
      <c r="Y10" s="94" t="s">
        <v>363</v>
      </c>
      <c r="Z10" s="154">
        <v>9</v>
      </c>
      <c r="AA10" s="94" t="s">
        <v>345</v>
      </c>
      <c r="AB10" s="154">
        <v>10</v>
      </c>
      <c r="AC10" s="94" t="s">
        <v>338</v>
      </c>
      <c r="AD10" s="154">
        <v>15</v>
      </c>
      <c r="AE10" s="94" t="s">
        <v>349</v>
      </c>
      <c r="AF10" s="154">
        <v>12</v>
      </c>
      <c r="AG10" s="94" t="s">
        <v>355</v>
      </c>
      <c r="AH10" s="154">
        <v>11</v>
      </c>
      <c r="AI10" s="5">
        <f t="shared" si="0"/>
        <v>136</v>
      </c>
      <c r="AJ10" s="5">
        <f t="shared" si="1"/>
        <v>108</v>
      </c>
    </row>
    <row r="11" spans="1:39" ht="14.4" x14ac:dyDescent="0.3">
      <c r="A11">
        <f t="shared" si="2"/>
        <v>15</v>
      </c>
      <c r="B11" s="84" t="str">
        <f>'Week 1'!B11</f>
        <v>Jeremy</v>
      </c>
      <c r="C11" s="95" t="s">
        <v>145</v>
      </c>
      <c r="D11" s="96">
        <v>13</v>
      </c>
      <c r="E11" s="95" t="s">
        <v>137</v>
      </c>
      <c r="F11" s="96">
        <v>16</v>
      </c>
      <c r="G11" s="95" t="s">
        <v>386</v>
      </c>
      <c r="H11" s="96">
        <v>1</v>
      </c>
      <c r="I11" s="95" t="s">
        <v>129</v>
      </c>
      <c r="J11" s="96">
        <v>7</v>
      </c>
      <c r="K11" s="95" t="s">
        <v>154</v>
      </c>
      <c r="L11" s="96">
        <v>15</v>
      </c>
      <c r="M11" s="95" t="s">
        <v>123</v>
      </c>
      <c r="N11" s="96">
        <v>3</v>
      </c>
      <c r="O11" s="95" t="s">
        <v>144</v>
      </c>
      <c r="P11" s="96">
        <v>8</v>
      </c>
      <c r="Q11" s="95" t="s">
        <v>138</v>
      </c>
      <c r="R11" s="96">
        <v>5</v>
      </c>
      <c r="S11" s="95" t="s">
        <v>146</v>
      </c>
      <c r="T11" s="96">
        <v>2</v>
      </c>
      <c r="U11" s="95" t="s">
        <v>135</v>
      </c>
      <c r="V11" s="96">
        <v>4</v>
      </c>
      <c r="W11" s="95" t="s">
        <v>160</v>
      </c>
      <c r="X11" s="96">
        <v>9</v>
      </c>
      <c r="Y11" s="95" t="s">
        <v>143</v>
      </c>
      <c r="Z11" s="96">
        <v>14</v>
      </c>
      <c r="AA11" s="95" t="s">
        <v>134</v>
      </c>
      <c r="AB11" s="96">
        <v>6</v>
      </c>
      <c r="AC11" s="95" t="s">
        <v>161</v>
      </c>
      <c r="AD11" s="96">
        <v>10</v>
      </c>
      <c r="AE11" s="95" t="s">
        <v>131</v>
      </c>
      <c r="AF11" s="96">
        <v>12</v>
      </c>
      <c r="AG11" s="95" t="s">
        <v>152</v>
      </c>
      <c r="AH11" s="96">
        <v>11</v>
      </c>
      <c r="AI11" s="8">
        <f t="shared" si="0"/>
        <v>136</v>
      </c>
      <c r="AJ11" s="8">
        <f t="shared" si="1"/>
        <v>100</v>
      </c>
    </row>
    <row r="12" spans="1:39" ht="14.4" customHeight="1" x14ac:dyDescent="0.3">
      <c r="A12">
        <f t="shared" si="2"/>
        <v>8</v>
      </c>
      <c r="B12" s="85" t="str">
        <f>'Week 1'!B12</f>
        <v>Sam</v>
      </c>
      <c r="C12" s="94" t="s">
        <v>145</v>
      </c>
      <c r="D12" s="154">
        <v>16</v>
      </c>
      <c r="E12" s="94" t="s">
        <v>137</v>
      </c>
      <c r="F12" s="154">
        <v>15</v>
      </c>
      <c r="G12" s="94" t="s">
        <v>386</v>
      </c>
      <c r="H12" s="154">
        <v>1</v>
      </c>
      <c r="I12" s="94" t="s">
        <v>162</v>
      </c>
      <c r="J12" s="154">
        <v>7</v>
      </c>
      <c r="K12" s="94" t="s">
        <v>154</v>
      </c>
      <c r="L12" s="154">
        <v>14</v>
      </c>
      <c r="M12" s="94" t="s">
        <v>163</v>
      </c>
      <c r="N12" s="154">
        <v>6</v>
      </c>
      <c r="O12" s="94" t="s">
        <v>144</v>
      </c>
      <c r="P12" s="154">
        <v>13</v>
      </c>
      <c r="Q12" s="94" t="s">
        <v>138</v>
      </c>
      <c r="R12" s="154">
        <v>5</v>
      </c>
      <c r="S12" s="94" t="s">
        <v>142</v>
      </c>
      <c r="T12" s="154">
        <v>2</v>
      </c>
      <c r="U12" s="94" t="s">
        <v>136</v>
      </c>
      <c r="V12" s="154">
        <v>4</v>
      </c>
      <c r="W12" s="94" t="s">
        <v>160</v>
      </c>
      <c r="X12" s="154">
        <v>9</v>
      </c>
      <c r="Y12" s="94" t="s">
        <v>143</v>
      </c>
      <c r="Z12" s="154">
        <v>12</v>
      </c>
      <c r="AA12" s="94" t="s">
        <v>198</v>
      </c>
      <c r="AB12" s="154">
        <v>8</v>
      </c>
      <c r="AC12" s="94" t="s">
        <v>161</v>
      </c>
      <c r="AD12" s="154">
        <v>11</v>
      </c>
      <c r="AE12" s="94" t="s">
        <v>131</v>
      </c>
      <c r="AF12" s="154">
        <v>3</v>
      </c>
      <c r="AG12" s="94" t="s">
        <v>152</v>
      </c>
      <c r="AH12" s="154">
        <v>10</v>
      </c>
      <c r="AI12" s="5">
        <f t="shared" si="0"/>
        <v>136</v>
      </c>
      <c r="AJ12" s="5">
        <f t="shared" si="1"/>
        <v>103</v>
      </c>
    </row>
    <row r="13" spans="1:39" ht="14.4" x14ac:dyDescent="0.3">
      <c r="A13">
        <f t="shared" si="2"/>
        <v>7</v>
      </c>
      <c r="B13" s="84" t="str">
        <f>'Week 1'!B13</f>
        <v>Cody</v>
      </c>
      <c r="C13" s="95" t="s">
        <v>145</v>
      </c>
      <c r="D13" s="96">
        <v>6</v>
      </c>
      <c r="E13" s="95" t="s">
        <v>137</v>
      </c>
      <c r="F13" s="96">
        <v>16</v>
      </c>
      <c r="G13" s="95" t="s">
        <v>386</v>
      </c>
      <c r="H13" s="96">
        <v>1</v>
      </c>
      <c r="I13" s="95" t="s">
        <v>129</v>
      </c>
      <c r="J13" s="96">
        <v>13</v>
      </c>
      <c r="K13" s="95" t="s">
        <v>154</v>
      </c>
      <c r="L13" s="96">
        <v>15</v>
      </c>
      <c r="M13" s="95" t="s">
        <v>123</v>
      </c>
      <c r="N13" s="96">
        <v>7</v>
      </c>
      <c r="O13" s="95" t="s">
        <v>144</v>
      </c>
      <c r="P13" s="96">
        <v>8</v>
      </c>
      <c r="Q13" s="95" t="s">
        <v>138</v>
      </c>
      <c r="R13" s="96">
        <v>5</v>
      </c>
      <c r="S13" s="95" t="s">
        <v>142</v>
      </c>
      <c r="T13" s="96">
        <v>4</v>
      </c>
      <c r="U13" s="95" t="s">
        <v>136</v>
      </c>
      <c r="V13" s="96">
        <v>2</v>
      </c>
      <c r="W13" s="95" t="s">
        <v>160</v>
      </c>
      <c r="X13" s="96">
        <v>9</v>
      </c>
      <c r="Y13" s="95" t="s">
        <v>143</v>
      </c>
      <c r="Z13" s="96">
        <v>14</v>
      </c>
      <c r="AA13" s="95" t="s">
        <v>134</v>
      </c>
      <c r="AB13" s="96">
        <v>3</v>
      </c>
      <c r="AC13" s="95" t="s">
        <v>161</v>
      </c>
      <c r="AD13" s="96">
        <v>11</v>
      </c>
      <c r="AE13" s="95" t="s">
        <v>131</v>
      </c>
      <c r="AF13" s="96">
        <v>10</v>
      </c>
      <c r="AG13" s="95" t="s">
        <v>152</v>
      </c>
      <c r="AH13" s="96">
        <v>12</v>
      </c>
      <c r="AI13" s="75">
        <f t="shared" si="0"/>
        <v>136</v>
      </c>
      <c r="AJ13" s="8">
        <f t="shared" si="1"/>
        <v>104</v>
      </c>
    </row>
    <row r="14" spans="1:39" ht="14.4" customHeight="1" x14ac:dyDescent="0.3">
      <c r="A14">
        <f t="shared" si="2"/>
        <v>26</v>
      </c>
      <c r="B14" s="85" t="str">
        <f>'Week 1'!B14</f>
        <v>Tom</v>
      </c>
      <c r="C14" s="94" t="s">
        <v>385</v>
      </c>
      <c r="D14" s="154">
        <v>12</v>
      </c>
      <c r="E14" s="94" t="s">
        <v>346</v>
      </c>
      <c r="F14" s="154">
        <v>11</v>
      </c>
      <c r="G14" s="94" t="s">
        <v>386</v>
      </c>
      <c r="H14" s="154">
        <v>1</v>
      </c>
      <c r="I14" s="94" t="s">
        <v>365</v>
      </c>
      <c r="J14" s="154">
        <v>4</v>
      </c>
      <c r="K14" s="94" t="s">
        <v>347</v>
      </c>
      <c r="L14" s="154">
        <v>6</v>
      </c>
      <c r="M14" s="94" t="s">
        <v>384</v>
      </c>
      <c r="N14" s="154">
        <v>14</v>
      </c>
      <c r="O14" s="94" t="s">
        <v>350</v>
      </c>
      <c r="P14" s="154">
        <v>5</v>
      </c>
      <c r="Q14" s="94" t="s">
        <v>351</v>
      </c>
      <c r="R14" s="154">
        <v>7</v>
      </c>
      <c r="S14" s="94" t="s">
        <v>358</v>
      </c>
      <c r="T14" s="154">
        <v>2</v>
      </c>
      <c r="U14" s="94" t="s">
        <v>343</v>
      </c>
      <c r="V14" s="154">
        <v>10</v>
      </c>
      <c r="W14" s="94" t="s">
        <v>359</v>
      </c>
      <c r="X14" s="154">
        <v>8</v>
      </c>
      <c r="Y14" s="94" t="s">
        <v>363</v>
      </c>
      <c r="Z14" s="154">
        <v>15</v>
      </c>
      <c r="AA14" s="94" t="s">
        <v>344</v>
      </c>
      <c r="AB14" s="154">
        <v>3</v>
      </c>
      <c r="AC14" s="94" t="s">
        <v>338</v>
      </c>
      <c r="AD14" s="154">
        <v>9</v>
      </c>
      <c r="AE14" s="94" t="s">
        <v>349</v>
      </c>
      <c r="AF14" s="154">
        <v>13</v>
      </c>
      <c r="AG14" s="94" t="s">
        <v>355</v>
      </c>
      <c r="AH14" s="154">
        <v>16</v>
      </c>
      <c r="AI14" s="5">
        <f t="shared" si="0"/>
        <v>136</v>
      </c>
      <c r="AJ14" s="5">
        <f t="shared" si="1"/>
        <v>68</v>
      </c>
    </row>
    <row r="15" spans="1:39" ht="14.4" x14ac:dyDescent="0.3">
      <c r="A15">
        <f t="shared" si="2"/>
        <v>5</v>
      </c>
      <c r="B15" s="84" t="str">
        <f>'Week 1'!B15</f>
        <v>Austin</v>
      </c>
      <c r="C15" s="95" t="s">
        <v>145</v>
      </c>
      <c r="D15" s="96">
        <v>9</v>
      </c>
      <c r="E15" s="95" t="s">
        <v>137</v>
      </c>
      <c r="F15" s="96">
        <v>15</v>
      </c>
      <c r="G15" s="95" t="s">
        <v>386</v>
      </c>
      <c r="H15" s="96">
        <v>1</v>
      </c>
      <c r="I15" s="95" t="s">
        <v>129</v>
      </c>
      <c r="J15" s="96">
        <v>10</v>
      </c>
      <c r="K15" s="95" t="s">
        <v>154</v>
      </c>
      <c r="L15" s="96">
        <v>13</v>
      </c>
      <c r="M15" s="95" t="s">
        <v>123</v>
      </c>
      <c r="N15" s="96">
        <v>6</v>
      </c>
      <c r="O15" s="95" t="s">
        <v>144</v>
      </c>
      <c r="P15" s="96">
        <v>12</v>
      </c>
      <c r="Q15" s="95" t="s">
        <v>138</v>
      </c>
      <c r="R15" s="96">
        <v>7</v>
      </c>
      <c r="S15" s="95" t="s">
        <v>142</v>
      </c>
      <c r="T15" s="96">
        <v>5</v>
      </c>
      <c r="U15" s="95" t="s">
        <v>136</v>
      </c>
      <c r="V15" s="96">
        <v>3</v>
      </c>
      <c r="W15" s="95" t="s">
        <v>160</v>
      </c>
      <c r="X15" s="96">
        <v>4</v>
      </c>
      <c r="Y15" s="95" t="s">
        <v>143</v>
      </c>
      <c r="Z15" s="96">
        <v>14</v>
      </c>
      <c r="AA15" s="95" t="s">
        <v>134</v>
      </c>
      <c r="AB15" s="96">
        <v>2</v>
      </c>
      <c r="AC15" s="95" t="s">
        <v>161</v>
      </c>
      <c r="AD15" s="96">
        <v>8</v>
      </c>
      <c r="AE15" s="95" t="s">
        <v>131</v>
      </c>
      <c r="AF15" s="96">
        <v>11</v>
      </c>
      <c r="AG15" s="95" t="s">
        <v>152</v>
      </c>
      <c r="AH15" s="96">
        <v>16</v>
      </c>
      <c r="AI15" s="8">
        <f t="shared" si="0"/>
        <v>136</v>
      </c>
      <c r="AJ15" s="8">
        <f t="shared" si="1"/>
        <v>107</v>
      </c>
    </row>
    <row r="16" spans="1:39" ht="14.4" x14ac:dyDescent="0.3">
      <c r="A16">
        <f t="shared" si="2"/>
        <v>18</v>
      </c>
      <c r="B16" s="85" t="str">
        <f>'Week 1'!B16</f>
        <v>Cecil</v>
      </c>
      <c r="C16" s="94" t="s">
        <v>130</v>
      </c>
      <c r="D16" s="154">
        <v>9</v>
      </c>
      <c r="E16" s="94" t="s">
        <v>137</v>
      </c>
      <c r="F16" s="154">
        <v>16</v>
      </c>
      <c r="G16" s="94" t="s">
        <v>386</v>
      </c>
      <c r="H16" s="154">
        <v>1</v>
      </c>
      <c r="I16" s="94" t="s">
        <v>129</v>
      </c>
      <c r="J16" s="154">
        <v>13</v>
      </c>
      <c r="K16" s="94" t="s">
        <v>154</v>
      </c>
      <c r="L16" s="154">
        <v>12</v>
      </c>
      <c r="M16" s="94" t="s">
        <v>123</v>
      </c>
      <c r="N16" s="154">
        <v>7</v>
      </c>
      <c r="O16" s="94" t="s">
        <v>144</v>
      </c>
      <c r="P16" s="154">
        <v>8</v>
      </c>
      <c r="Q16" s="94" t="s">
        <v>138</v>
      </c>
      <c r="R16" s="154">
        <v>14</v>
      </c>
      <c r="S16" s="94" t="s">
        <v>142</v>
      </c>
      <c r="T16" s="154">
        <v>10</v>
      </c>
      <c r="U16" s="94" t="s">
        <v>136</v>
      </c>
      <c r="V16" s="154">
        <v>4</v>
      </c>
      <c r="W16" s="94" t="s">
        <v>160</v>
      </c>
      <c r="X16" s="154">
        <v>3</v>
      </c>
      <c r="Y16" s="94" t="s">
        <v>143</v>
      </c>
      <c r="Z16" s="154">
        <v>15</v>
      </c>
      <c r="AA16" s="94" t="s">
        <v>134</v>
      </c>
      <c r="AB16" s="154">
        <v>2</v>
      </c>
      <c r="AC16" s="94" t="s">
        <v>161</v>
      </c>
      <c r="AD16" s="154">
        <v>6</v>
      </c>
      <c r="AE16" s="94" t="s">
        <v>131</v>
      </c>
      <c r="AF16" s="154">
        <v>5</v>
      </c>
      <c r="AG16" s="94" t="s">
        <v>152</v>
      </c>
      <c r="AH16" s="154">
        <v>11</v>
      </c>
      <c r="AI16" s="5">
        <f t="shared" si="0"/>
        <v>136</v>
      </c>
      <c r="AJ16" s="5">
        <f t="shared" si="1"/>
        <v>97</v>
      </c>
    </row>
    <row r="17" spans="1:36" ht="14.4" customHeight="1" x14ac:dyDescent="0.3">
      <c r="A17">
        <f t="shared" si="2"/>
        <v>3</v>
      </c>
      <c r="B17" s="70" t="str">
        <f>'Week 1'!B17</f>
        <v>Thadd</v>
      </c>
      <c r="C17" s="25" t="s">
        <v>353</v>
      </c>
      <c r="D17" s="26">
        <v>2</v>
      </c>
      <c r="E17" s="25" t="s">
        <v>346</v>
      </c>
      <c r="F17" s="26">
        <v>14</v>
      </c>
      <c r="G17" s="25" t="s">
        <v>386</v>
      </c>
      <c r="H17" s="26">
        <v>1</v>
      </c>
      <c r="I17" s="25" t="s">
        <v>365</v>
      </c>
      <c r="J17" s="26">
        <v>12</v>
      </c>
      <c r="K17" s="25" t="s">
        <v>347</v>
      </c>
      <c r="L17" s="26">
        <v>15</v>
      </c>
      <c r="M17" s="25" t="s">
        <v>384</v>
      </c>
      <c r="N17" s="26">
        <v>8</v>
      </c>
      <c r="O17" s="25" t="s">
        <v>350</v>
      </c>
      <c r="P17" s="26">
        <v>7</v>
      </c>
      <c r="Q17" s="25" t="s">
        <v>351</v>
      </c>
      <c r="R17" s="26">
        <v>5</v>
      </c>
      <c r="S17" s="25" t="s">
        <v>358</v>
      </c>
      <c r="T17" s="26">
        <v>6</v>
      </c>
      <c r="U17" s="25" t="s">
        <v>342</v>
      </c>
      <c r="V17" s="26">
        <v>4</v>
      </c>
      <c r="W17" s="25" t="s">
        <v>359</v>
      </c>
      <c r="X17" s="26">
        <v>3</v>
      </c>
      <c r="Y17" s="25" t="s">
        <v>363</v>
      </c>
      <c r="Z17" s="26">
        <v>13</v>
      </c>
      <c r="AA17" s="25" t="s">
        <v>345</v>
      </c>
      <c r="AB17" s="26">
        <v>9</v>
      </c>
      <c r="AC17" s="25" t="s">
        <v>338</v>
      </c>
      <c r="AD17" s="26">
        <v>10</v>
      </c>
      <c r="AE17" s="25" t="s">
        <v>349</v>
      </c>
      <c r="AF17" s="26">
        <v>11</v>
      </c>
      <c r="AG17" s="25" t="s">
        <v>355</v>
      </c>
      <c r="AH17" s="26">
        <v>16</v>
      </c>
      <c r="AI17" s="23">
        <f t="shared" si="0"/>
        <v>136</v>
      </c>
      <c r="AJ17" s="24">
        <f t="shared" si="1"/>
        <v>108</v>
      </c>
    </row>
    <row r="18" spans="1:36" ht="14.4" x14ac:dyDescent="0.3">
      <c r="A18">
        <f t="shared" si="2"/>
        <v>11</v>
      </c>
      <c r="B18" s="85" t="str">
        <f>'Week 1'!B18</f>
        <v>Walker</v>
      </c>
      <c r="C18" s="94" t="s">
        <v>130</v>
      </c>
      <c r="D18" s="154">
        <v>6</v>
      </c>
      <c r="E18" s="94" t="s">
        <v>137</v>
      </c>
      <c r="F18" s="154">
        <v>14</v>
      </c>
      <c r="G18" s="94" t="s">
        <v>386</v>
      </c>
      <c r="H18" s="154">
        <v>1</v>
      </c>
      <c r="I18" s="94" t="s">
        <v>129</v>
      </c>
      <c r="J18" s="154">
        <v>11</v>
      </c>
      <c r="K18" s="94" t="s">
        <v>154</v>
      </c>
      <c r="L18" s="154">
        <v>12</v>
      </c>
      <c r="M18" s="94" t="s">
        <v>123</v>
      </c>
      <c r="N18" s="154">
        <v>4</v>
      </c>
      <c r="O18" s="94" t="s">
        <v>144</v>
      </c>
      <c r="P18" s="154">
        <v>7</v>
      </c>
      <c r="Q18" s="94" t="s">
        <v>138</v>
      </c>
      <c r="R18" s="154">
        <v>8</v>
      </c>
      <c r="S18" s="94" t="s">
        <v>142</v>
      </c>
      <c r="T18" s="154">
        <v>3</v>
      </c>
      <c r="U18" s="94" t="s">
        <v>136</v>
      </c>
      <c r="V18" s="154">
        <v>2</v>
      </c>
      <c r="W18" s="94" t="s">
        <v>160</v>
      </c>
      <c r="X18" s="154">
        <v>10</v>
      </c>
      <c r="Y18" s="94" t="s">
        <v>143</v>
      </c>
      <c r="Z18" s="154">
        <v>16</v>
      </c>
      <c r="AA18" s="94" t="s">
        <v>134</v>
      </c>
      <c r="AB18" s="154">
        <v>9</v>
      </c>
      <c r="AC18" s="94" t="s">
        <v>161</v>
      </c>
      <c r="AD18" s="154">
        <v>13</v>
      </c>
      <c r="AE18" s="94" t="s">
        <v>131</v>
      </c>
      <c r="AF18" s="154">
        <v>5</v>
      </c>
      <c r="AG18" s="94" t="s">
        <v>152</v>
      </c>
      <c r="AH18" s="154">
        <v>15</v>
      </c>
      <c r="AI18" s="35">
        <f>SUM(D18:AH18)</f>
        <v>136</v>
      </c>
      <c r="AJ18" s="36">
        <f t="shared" si="1"/>
        <v>102</v>
      </c>
    </row>
    <row r="19" spans="1:36" ht="14.4" customHeight="1" x14ac:dyDescent="0.3">
      <c r="A19">
        <f t="shared" si="2"/>
        <v>8</v>
      </c>
      <c r="B19" s="70" t="str">
        <f>'Week 1'!B19</f>
        <v>A. Little</v>
      </c>
      <c r="C19" s="25" t="s">
        <v>145</v>
      </c>
      <c r="D19" s="26">
        <v>4</v>
      </c>
      <c r="E19" s="25" t="s">
        <v>137</v>
      </c>
      <c r="F19" s="26">
        <v>16</v>
      </c>
      <c r="G19" s="25" t="s">
        <v>386</v>
      </c>
      <c r="H19" s="26">
        <v>1</v>
      </c>
      <c r="I19" s="25" t="s">
        <v>129</v>
      </c>
      <c r="J19" s="26">
        <v>7</v>
      </c>
      <c r="K19" s="25" t="s">
        <v>154</v>
      </c>
      <c r="L19" s="26">
        <v>15</v>
      </c>
      <c r="M19" s="25" t="s">
        <v>123</v>
      </c>
      <c r="N19" s="26">
        <v>5</v>
      </c>
      <c r="O19" s="25" t="s">
        <v>144</v>
      </c>
      <c r="P19" s="26">
        <v>12</v>
      </c>
      <c r="Q19" s="25" t="s">
        <v>138</v>
      </c>
      <c r="R19" s="26">
        <v>6</v>
      </c>
      <c r="S19" s="25" t="s">
        <v>142</v>
      </c>
      <c r="T19" s="26">
        <v>2</v>
      </c>
      <c r="U19" s="25" t="s">
        <v>135</v>
      </c>
      <c r="V19" s="26">
        <v>3</v>
      </c>
      <c r="W19" s="25" t="s">
        <v>160</v>
      </c>
      <c r="X19" s="26">
        <v>8</v>
      </c>
      <c r="Y19" s="25" t="s">
        <v>143</v>
      </c>
      <c r="Z19" s="26">
        <v>11</v>
      </c>
      <c r="AA19" s="25" t="s">
        <v>134</v>
      </c>
      <c r="AB19" s="26">
        <v>9</v>
      </c>
      <c r="AC19" s="25" t="s">
        <v>161</v>
      </c>
      <c r="AD19" s="26">
        <v>13</v>
      </c>
      <c r="AE19" s="25" t="s">
        <v>131</v>
      </c>
      <c r="AF19" s="26">
        <v>10</v>
      </c>
      <c r="AG19" s="25" t="s">
        <v>152</v>
      </c>
      <c r="AH19" s="26">
        <v>14</v>
      </c>
      <c r="AI19" s="16">
        <f t="shared" si="0"/>
        <v>136</v>
      </c>
      <c r="AJ19" s="8">
        <f t="shared" si="1"/>
        <v>103</v>
      </c>
    </row>
    <row r="20" spans="1:36" ht="14.4" x14ac:dyDescent="0.3">
      <c r="A20">
        <f t="shared" si="2"/>
        <v>1</v>
      </c>
      <c r="B20" s="85" t="str">
        <f>'Week 1'!B20</f>
        <v>Carly</v>
      </c>
      <c r="C20" s="94" t="s">
        <v>145</v>
      </c>
      <c r="D20" s="154">
        <v>8</v>
      </c>
      <c r="E20" s="94" t="s">
        <v>137</v>
      </c>
      <c r="F20" s="154">
        <v>16</v>
      </c>
      <c r="G20" s="94" t="s">
        <v>386</v>
      </c>
      <c r="H20" s="154">
        <v>1</v>
      </c>
      <c r="I20" s="94" t="s">
        <v>129</v>
      </c>
      <c r="J20" s="154">
        <v>14</v>
      </c>
      <c r="K20" s="94" t="s">
        <v>154</v>
      </c>
      <c r="L20" s="154">
        <v>15</v>
      </c>
      <c r="M20" s="94" t="s">
        <v>123</v>
      </c>
      <c r="N20" s="154">
        <v>4</v>
      </c>
      <c r="O20" s="94" t="s">
        <v>144</v>
      </c>
      <c r="P20" s="154">
        <v>5</v>
      </c>
      <c r="Q20" s="94" t="s">
        <v>127</v>
      </c>
      <c r="R20" s="154">
        <v>3</v>
      </c>
      <c r="S20" s="94" t="s">
        <v>142</v>
      </c>
      <c r="T20" s="154">
        <v>6</v>
      </c>
      <c r="U20" s="94" t="s">
        <v>136</v>
      </c>
      <c r="V20" s="154">
        <v>7</v>
      </c>
      <c r="W20" s="94" t="s">
        <v>126</v>
      </c>
      <c r="X20" s="154">
        <v>2</v>
      </c>
      <c r="Y20" s="94" t="s">
        <v>143</v>
      </c>
      <c r="Z20" s="154">
        <v>13</v>
      </c>
      <c r="AA20" s="94" t="s">
        <v>134</v>
      </c>
      <c r="AB20" s="154">
        <v>9</v>
      </c>
      <c r="AC20" s="94" t="s">
        <v>161</v>
      </c>
      <c r="AD20" s="154">
        <v>12</v>
      </c>
      <c r="AE20" s="94" t="s">
        <v>131</v>
      </c>
      <c r="AF20" s="154">
        <v>10</v>
      </c>
      <c r="AG20" s="94" t="s">
        <v>152</v>
      </c>
      <c r="AH20" s="154">
        <v>11</v>
      </c>
      <c r="AI20" s="35">
        <f t="shared" si="0"/>
        <v>136</v>
      </c>
      <c r="AJ20" s="44">
        <f t="shared" si="1"/>
        <v>121</v>
      </c>
    </row>
    <row r="21" spans="1:36" x14ac:dyDescent="0.3">
      <c r="A21">
        <f t="shared" si="2"/>
        <v>22</v>
      </c>
      <c r="B21" s="84" t="str">
        <f>'Week 1'!B21</f>
        <v>Bobbo</v>
      </c>
      <c r="C21" s="95" t="s">
        <v>130</v>
      </c>
      <c r="D21" s="96">
        <v>5</v>
      </c>
      <c r="E21" s="95" t="s">
        <v>137</v>
      </c>
      <c r="F21" s="96">
        <v>14</v>
      </c>
      <c r="G21" s="95" t="s">
        <v>386</v>
      </c>
      <c r="H21" s="96">
        <v>1</v>
      </c>
      <c r="I21" s="95" t="s">
        <v>129</v>
      </c>
      <c r="J21" s="96">
        <v>6</v>
      </c>
      <c r="K21" s="95" t="s">
        <v>154</v>
      </c>
      <c r="L21" s="96">
        <v>9</v>
      </c>
      <c r="M21" s="95" t="s">
        <v>123</v>
      </c>
      <c r="N21" s="96">
        <v>8</v>
      </c>
      <c r="O21" s="95" t="s">
        <v>144</v>
      </c>
      <c r="P21" s="96">
        <v>15</v>
      </c>
      <c r="Q21" s="95" t="s">
        <v>138</v>
      </c>
      <c r="R21" s="96">
        <v>3</v>
      </c>
      <c r="S21" s="95" t="s">
        <v>142</v>
      </c>
      <c r="T21" s="96">
        <v>2</v>
      </c>
      <c r="U21" s="95" t="s">
        <v>136</v>
      </c>
      <c r="V21" s="96">
        <v>4</v>
      </c>
      <c r="W21" s="95" t="s">
        <v>160</v>
      </c>
      <c r="X21" s="96">
        <v>7</v>
      </c>
      <c r="Y21" s="95" t="s">
        <v>143</v>
      </c>
      <c r="Z21" s="96">
        <v>13</v>
      </c>
      <c r="AA21" s="95" t="s">
        <v>198</v>
      </c>
      <c r="AB21" s="96">
        <v>11</v>
      </c>
      <c r="AC21" s="95" t="s">
        <v>161</v>
      </c>
      <c r="AD21" s="96">
        <v>16</v>
      </c>
      <c r="AE21" s="95" t="s">
        <v>131</v>
      </c>
      <c r="AF21" s="96">
        <v>10</v>
      </c>
      <c r="AG21" s="95" t="s">
        <v>152</v>
      </c>
      <c r="AH21" s="96">
        <v>12</v>
      </c>
      <c r="AI21" s="8">
        <f t="shared" si="0"/>
        <v>136</v>
      </c>
      <c r="AJ21" s="8">
        <f t="shared" si="1"/>
        <v>91</v>
      </c>
    </row>
    <row r="22" spans="1:36" x14ac:dyDescent="0.3">
      <c r="A22">
        <f t="shared" si="2"/>
        <v>24</v>
      </c>
      <c r="B22" s="85" t="str">
        <f>'Week 1'!B22</f>
        <v>Trent</v>
      </c>
      <c r="C22" s="94" t="s">
        <v>130</v>
      </c>
      <c r="D22" s="154">
        <v>12</v>
      </c>
      <c r="E22" s="94" t="s">
        <v>137</v>
      </c>
      <c r="F22" s="154">
        <v>16</v>
      </c>
      <c r="G22" s="94" t="s">
        <v>386</v>
      </c>
      <c r="H22" s="154">
        <v>1</v>
      </c>
      <c r="I22" s="94" t="s">
        <v>129</v>
      </c>
      <c r="J22" s="154">
        <v>13</v>
      </c>
      <c r="K22" s="94" t="s">
        <v>154</v>
      </c>
      <c r="L22" s="154">
        <v>11</v>
      </c>
      <c r="M22" s="94" t="s">
        <v>123</v>
      </c>
      <c r="N22" s="154">
        <v>9</v>
      </c>
      <c r="O22" s="94" t="s">
        <v>144</v>
      </c>
      <c r="P22" s="154">
        <v>3</v>
      </c>
      <c r="Q22" s="94" t="s">
        <v>138</v>
      </c>
      <c r="R22" s="154">
        <v>8</v>
      </c>
      <c r="S22" s="94" t="s">
        <v>142</v>
      </c>
      <c r="T22" s="154">
        <v>5</v>
      </c>
      <c r="U22" s="94" t="s">
        <v>136</v>
      </c>
      <c r="V22" s="154">
        <v>10</v>
      </c>
      <c r="W22" s="94" t="s">
        <v>160</v>
      </c>
      <c r="X22" s="154">
        <v>15</v>
      </c>
      <c r="Y22" s="94" t="s">
        <v>143</v>
      </c>
      <c r="Z22" s="154">
        <v>14</v>
      </c>
      <c r="AA22" s="94" t="s">
        <v>134</v>
      </c>
      <c r="AB22" s="154">
        <v>6</v>
      </c>
      <c r="AC22" s="94" t="s">
        <v>161</v>
      </c>
      <c r="AD22" s="154">
        <v>4</v>
      </c>
      <c r="AE22" s="94" t="s">
        <v>131</v>
      </c>
      <c r="AF22" s="154">
        <v>7</v>
      </c>
      <c r="AG22" s="94" t="s">
        <v>152</v>
      </c>
      <c r="AH22" s="154">
        <v>2</v>
      </c>
      <c r="AI22" s="5">
        <f t="shared" si="0"/>
        <v>136</v>
      </c>
      <c r="AJ22" s="5">
        <f t="shared" si="1"/>
        <v>84</v>
      </c>
    </row>
    <row r="23" spans="1:36" ht="14.4" customHeight="1" x14ac:dyDescent="0.3">
      <c r="A23">
        <f t="shared" si="2"/>
        <v>11</v>
      </c>
      <c r="B23" s="70" t="str">
        <f>'Week 1'!B23</f>
        <v>Dean</v>
      </c>
      <c r="C23" s="95" t="s">
        <v>145</v>
      </c>
      <c r="D23" s="96">
        <v>11</v>
      </c>
      <c r="E23" s="95" t="s">
        <v>137</v>
      </c>
      <c r="F23" s="96">
        <v>16</v>
      </c>
      <c r="G23" s="95" t="s">
        <v>386</v>
      </c>
      <c r="H23" s="96">
        <v>1</v>
      </c>
      <c r="I23" s="95" t="s">
        <v>129</v>
      </c>
      <c r="J23" s="96">
        <v>8</v>
      </c>
      <c r="K23" s="95" t="s">
        <v>154</v>
      </c>
      <c r="L23" s="96">
        <v>15</v>
      </c>
      <c r="M23" s="95" t="s">
        <v>123</v>
      </c>
      <c r="N23" s="96">
        <v>2</v>
      </c>
      <c r="O23" s="95" t="s">
        <v>144</v>
      </c>
      <c r="P23" s="96">
        <v>14</v>
      </c>
      <c r="Q23" s="95" t="s">
        <v>138</v>
      </c>
      <c r="R23" s="96">
        <v>5</v>
      </c>
      <c r="S23" s="95" t="s">
        <v>142</v>
      </c>
      <c r="T23" s="96">
        <v>3</v>
      </c>
      <c r="U23" s="95" t="s">
        <v>135</v>
      </c>
      <c r="V23" s="96">
        <v>4</v>
      </c>
      <c r="W23" s="95" t="s">
        <v>160</v>
      </c>
      <c r="X23" s="96">
        <v>13</v>
      </c>
      <c r="Y23" s="95" t="s">
        <v>143</v>
      </c>
      <c r="Z23" s="96">
        <v>12</v>
      </c>
      <c r="AA23" s="95" t="s">
        <v>134</v>
      </c>
      <c r="AB23" s="96">
        <v>6</v>
      </c>
      <c r="AC23" s="95" t="s">
        <v>161</v>
      </c>
      <c r="AD23" s="96">
        <v>7</v>
      </c>
      <c r="AE23" s="95" t="s">
        <v>131</v>
      </c>
      <c r="AF23" s="96">
        <v>9</v>
      </c>
      <c r="AG23" s="95" t="s">
        <v>152</v>
      </c>
      <c r="AH23" s="96">
        <v>10</v>
      </c>
      <c r="AI23" s="8">
        <f t="shared" si="0"/>
        <v>136</v>
      </c>
      <c r="AJ23" s="8">
        <f t="shared" si="1"/>
        <v>102</v>
      </c>
    </row>
    <row r="24" spans="1:36" x14ac:dyDescent="0.3">
      <c r="A24">
        <f t="shared" si="2"/>
        <v>19</v>
      </c>
      <c r="B24" s="85" t="str">
        <f>'Week 1'!B24</f>
        <v>Randi</v>
      </c>
      <c r="C24" s="94" t="s">
        <v>130</v>
      </c>
      <c r="D24" s="154">
        <v>2</v>
      </c>
      <c r="E24" s="94" t="s">
        <v>137</v>
      </c>
      <c r="F24" s="154">
        <v>15</v>
      </c>
      <c r="G24" s="94" t="s">
        <v>386</v>
      </c>
      <c r="H24" s="154">
        <v>1</v>
      </c>
      <c r="I24" s="94" t="s">
        <v>129</v>
      </c>
      <c r="J24" s="154">
        <v>11</v>
      </c>
      <c r="K24" s="94" t="s">
        <v>154</v>
      </c>
      <c r="L24" s="154">
        <v>10</v>
      </c>
      <c r="M24" s="94" t="s">
        <v>123</v>
      </c>
      <c r="N24" s="154">
        <v>7</v>
      </c>
      <c r="O24" s="94" t="s">
        <v>144</v>
      </c>
      <c r="P24" s="154">
        <v>8</v>
      </c>
      <c r="Q24" s="94" t="s">
        <v>138</v>
      </c>
      <c r="R24" s="154">
        <v>9</v>
      </c>
      <c r="S24" s="94" t="s">
        <v>142</v>
      </c>
      <c r="T24" s="154">
        <v>5</v>
      </c>
      <c r="U24" s="94" t="s">
        <v>136</v>
      </c>
      <c r="V24" s="154">
        <v>3</v>
      </c>
      <c r="W24" s="94" t="s">
        <v>160</v>
      </c>
      <c r="X24" s="154">
        <v>6</v>
      </c>
      <c r="Y24" s="94" t="s">
        <v>143</v>
      </c>
      <c r="Z24" s="154">
        <v>16</v>
      </c>
      <c r="AA24" s="94" t="s">
        <v>198</v>
      </c>
      <c r="AB24" s="154">
        <v>4</v>
      </c>
      <c r="AC24" s="94" t="s">
        <v>161</v>
      </c>
      <c r="AD24" s="154">
        <v>13</v>
      </c>
      <c r="AE24" s="94" t="s">
        <v>131</v>
      </c>
      <c r="AF24" s="154">
        <v>12</v>
      </c>
      <c r="AG24" s="94" t="s">
        <v>152</v>
      </c>
      <c r="AH24" s="154">
        <v>14</v>
      </c>
      <c r="AI24" s="5">
        <f t="shared" si="0"/>
        <v>136</v>
      </c>
      <c r="AJ24" s="5">
        <f t="shared" si="1"/>
        <v>95</v>
      </c>
    </row>
    <row r="25" spans="1:36" x14ac:dyDescent="0.3">
      <c r="A25">
        <f>RANK(AJ25,$AJ$4:$AJ$29,0)</f>
        <v>14</v>
      </c>
      <c r="B25" s="70" t="str">
        <f>'Week 1'!B25</f>
        <v>Brett J.</v>
      </c>
      <c r="C25" s="95" t="s">
        <v>130</v>
      </c>
      <c r="D25" s="96">
        <v>2</v>
      </c>
      <c r="E25" s="95" t="s">
        <v>137</v>
      </c>
      <c r="F25" s="96">
        <v>15</v>
      </c>
      <c r="G25" s="95" t="s">
        <v>386</v>
      </c>
      <c r="H25" s="96">
        <v>1</v>
      </c>
      <c r="I25" s="95" t="s">
        <v>129</v>
      </c>
      <c r="J25" s="96">
        <v>13</v>
      </c>
      <c r="K25" s="95" t="s">
        <v>154</v>
      </c>
      <c r="L25" s="96">
        <v>9</v>
      </c>
      <c r="M25" s="95" t="s">
        <v>123</v>
      </c>
      <c r="N25" s="96">
        <v>4</v>
      </c>
      <c r="O25" s="95" t="s">
        <v>144</v>
      </c>
      <c r="P25" s="96">
        <v>8</v>
      </c>
      <c r="Q25" s="95" t="s">
        <v>127</v>
      </c>
      <c r="R25" s="96">
        <v>3</v>
      </c>
      <c r="S25" s="95" t="s">
        <v>146</v>
      </c>
      <c r="T25" s="96">
        <v>5</v>
      </c>
      <c r="U25" s="95" t="s">
        <v>136</v>
      </c>
      <c r="V25" s="96">
        <v>6</v>
      </c>
      <c r="W25" s="95" t="s">
        <v>160</v>
      </c>
      <c r="X25" s="96">
        <v>11</v>
      </c>
      <c r="Y25" s="95" t="s">
        <v>143</v>
      </c>
      <c r="Z25" s="96">
        <v>16</v>
      </c>
      <c r="AA25" s="95" t="s">
        <v>134</v>
      </c>
      <c r="AB25" s="96">
        <v>14</v>
      </c>
      <c r="AC25" s="95" t="s">
        <v>161</v>
      </c>
      <c r="AD25" s="96">
        <v>10</v>
      </c>
      <c r="AE25" s="95" t="s">
        <v>131</v>
      </c>
      <c r="AF25" s="96">
        <v>12</v>
      </c>
      <c r="AG25" s="95" t="s">
        <v>152</v>
      </c>
      <c r="AH25" s="96">
        <v>7</v>
      </c>
      <c r="AI25" s="8">
        <f t="shared" si="0"/>
        <v>136</v>
      </c>
      <c r="AJ25" s="8">
        <f t="shared" si="1"/>
        <v>101</v>
      </c>
    </row>
    <row r="26" spans="1:36" x14ac:dyDescent="0.3">
      <c r="A26">
        <f t="shared" si="2"/>
        <v>19</v>
      </c>
      <c r="B26" s="85" t="str">
        <f>'Week 1'!B26</f>
        <v>Derek</v>
      </c>
      <c r="C26" s="94" t="s">
        <v>145</v>
      </c>
      <c r="D26" s="154">
        <v>6</v>
      </c>
      <c r="E26" s="94" t="s">
        <v>137</v>
      </c>
      <c r="F26" s="154">
        <v>16</v>
      </c>
      <c r="G26" s="94" t="s">
        <v>386</v>
      </c>
      <c r="H26" s="154">
        <v>1</v>
      </c>
      <c r="I26" s="94" t="s">
        <v>129</v>
      </c>
      <c r="J26" s="154">
        <v>11</v>
      </c>
      <c r="K26" s="94" t="s">
        <v>154</v>
      </c>
      <c r="L26" s="154">
        <v>15</v>
      </c>
      <c r="M26" s="94" t="s">
        <v>163</v>
      </c>
      <c r="N26" s="154">
        <v>4</v>
      </c>
      <c r="O26" s="94" t="s">
        <v>144</v>
      </c>
      <c r="P26" s="154">
        <v>7</v>
      </c>
      <c r="Q26" s="94" t="s">
        <v>138</v>
      </c>
      <c r="R26" s="154">
        <v>9</v>
      </c>
      <c r="S26" s="94" t="s">
        <v>142</v>
      </c>
      <c r="T26" s="154">
        <v>12</v>
      </c>
      <c r="U26" s="94" t="s">
        <v>135</v>
      </c>
      <c r="V26" s="154">
        <v>3</v>
      </c>
      <c r="W26" s="94" t="s">
        <v>160</v>
      </c>
      <c r="X26" s="154">
        <v>13</v>
      </c>
      <c r="Y26" s="94" t="s">
        <v>143</v>
      </c>
      <c r="Z26" s="154">
        <v>14</v>
      </c>
      <c r="AA26" s="94" t="s">
        <v>198</v>
      </c>
      <c r="AB26" s="154">
        <v>5</v>
      </c>
      <c r="AC26" s="94" t="s">
        <v>161</v>
      </c>
      <c r="AD26" s="154">
        <v>10</v>
      </c>
      <c r="AE26" s="94" t="s">
        <v>131</v>
      </c>
      <c r="AF26" s="154">
        <v>8</v>
      </c>
      <c r="AG26" s="94" t="s">
        <v>141</v>
      </c>
      <c r="AH26" s="154">
        <v>2</v>
      </c>
      <c r="AI26" s="5">
        <f t="shared" si="0"/>
        <v>136</v>
      </c>
      <c r="AJ26" s="5">
        <f t="shared" si="1"/>
        <v>95</v>
      </c>
    </row>
    <row r="27" spans="1:36" x14ac:dyDescent="0.3">
      <c r="A27">
        <f t="shared" si="2"/>
        <v>25</v>
      </c>
      <c r="B27" s="70" t="str">
        <f>'Week 1'!B27</f>
        <v>Colby</v>
      </c>
      <c r="C27" s="95" t="s">
        <v>130</v>
      </c>
      <c r="D27" s="96">
        <v>2</v>
      </c>
      <c r="E27" s="95" t="s">
        <v>137</v>
      </c>
      <c r="F27" s="96">
        <v>13</v>
      </c>
      <c r="G27" s="95" t="s">
        <v>386</v>
      </c>
      <c r="H27" s="96">
        <v>1</v>
      </c>
      <c r="I27" s="95" t="s">
        <v>162</v>
      </c>
      <c r="J27" s="96">
        <v>4</v>
      </c>
      <c r="K27" s="95" t="s">
        <v>154</v>
      </c>
      <c r="L27" s="96">
        <v>14</v>
      </c>
      <c r="M27" s="95" t="s">
        <v>123</v>
      </c>
      <c r="N27" s="96">
        <v>9</v>
      </c>
      <c r="O27" s="95" t="s">
        <v>144</v>
      </c>
      <c r="P27" s="96">
        <v>12</v>
      </c>
      <c r="Q27" s="95" t="s">
        <v>138</v>
      </c>
      <c r="R27" s="96">
        <v>11</v>
      </c>
      <c r="S27" s="95" t="s">
        <v>146</v>
      </c>
      <c r="T27" s="96">
        <v>3</v>
      </c>
      <c r="U27" s="95" t="s">
        <v>135</v>
      </c>
      <c r="V27" s="96">
        <v>10</v>
      </c>
      <c r="W27" s="95" t="s">
        <v>126</v>
      </c>
      <c r="X27" s="96">
        <v>5</v>
      </c>
      <c r="Y27" s="95" t="s">
        <v>143</v>
      </c>
      <c r="Z27" s="96">
        <v>8</v>
      </c>
      <c r="AA27" s="95" t="s">
        <v>134</v>
      </c>
      <c r="AB27" s="96">
        <v>15</v>
      </c>
      <c r="AC27" s="95" t="s">
        <v>161</v>
      </c>
      <c r="AD27" s="96">
        <v>16</v>
      </c>
      <c r="AE27" s="95" t="s">
        <v>131</v>
      </c>
      <c r="AF27" s="96">
        <v>7</v>
      </c>
      <c r="AG27" s="95" t="s">
        <v>141</v>
      </c>
      <c r="AH27" s="96">
        <v>6</v>
      </c>
      <c r="AI27" s="8">
        <f t="shared" si="0"/>
        <v>136</v>
      </c>
      <c r="AJ27" s="8">
        <f t="shared" si="1"/>
        <v>83</v>
      </c>
    </row>
    <row r="28" spans="1:36" ht="15.65" thickBot="1" x14ac:dyDescent="0.35">
      <c r="A28">
        <f t="shared" si="2"/>
        <v>5</v>
      </c>
      <c r="B28" s="85" t="str">
        <f>'Week 1'!B28</f>
        <v>Bret F.</v>
      </c>
      <c r="C28" s="94" t="s">
        <v>145</v>
      </c>
      <c r="D28" s="154">
        <v>15</v>
      </c>
      <c r="E28" s="94" t="s">
        <v>137</v>
      </c>
      <c r="F28" s="154">
        <v>12</v>
      </c>
      <c r="G28" s="94" t="s">
        <v>386</v>
      </c>
      <c r="H28" s="154">
        <v>1</v>
      </c>
      <c r="I28" s="94" t="s">
        <v>129</v>
      </c>
      <c r="J28" s="154">
        <v>7</v>
      </c>
      <c r="K28" s="94" t="s">
        <v>154</v>
      </c>
      <c r="L28" s="154">
        <v>13</v>
      </c>
      <c r="M28" s="94" t="s">
        <v>123</v>
      </c>
      <c r="N28" s="154">
        <v>8</v>
      </c>
      <c r="O28" s="94" t="s">
        <v>144</v>
      </c>
      <c r="P28" s="154">
        <v>9</v>
      </c>
      <c r="Q28" s="94" t="s">
        <v>138</v>
      </c>
      <c r="R28" s="154">
        <v>4</v>
      </c>
      <c r="S28" s="94" t="s">
        <v>142</v>
      </c>
      <c r="T28" s="154">
        <v>3</v>
      </c>
      <c r="U28" s="94" t="s">
        <v>136</v>
      </c>
      <c r="V28" s="154">
        <v>5</v>
      </c>
      <c r="W28" s="94" t="s">
        <v>160</v>
      </c>
      <c r="X28" s="154">
        <v>6</v>
      </c>
      <c r="Y28" s="94" t="s">
        <v>143</v>
      </c>
      <c r="Z28" s="154">
        <v>11</v>
      </c>
      <c r="AA28" s="94" t="s">
        <v>134</v>
      </c>
      <c r="AB28" s="154">
        <v>2</v>
      </c>
      <c r="AC28" s="94" t="s">
        <v>161</v>
      </c>
      <c r="AD28" s="154">
        <v>14</v>
      </c>
      <c r="AE28" s="94" t="s">
        <v>131</v>
      </c>
      <c r="AF28" s="154">
        <v>10</v>
      </c>
      <c r="AG28" s="139" t="s">
        <v>152</v>
      </c>
      <c r="AH28" s="154">
        <v>16</v>
      </c>
      <c r="AI28" s="5">
        <f t="shared" si="0"/>
        <v>136</v>
      </c>
      <c r="AJ28" s="5">
        <f t="shared" si="1"/>
        <v>107</v>
      </c>
    </row>
    <row r="29" spans="1:36" ht="15.65" thickBot="1" x14ac:dyDescent="0.35">
      <c r="A29">
        <f t="shared" si="2"/>
        <v>15</v>
      </c>
      <c r="B29" s="70" t="str">
        <f>'Week 1'!B29</f>
        <v>Chad</v>
      </c>
      <c r="C29" s="95" t="s">
        <v>145</v>
      </c>
      <c r="D29" s="96">
        <v>15</v>
      </c>
      <c r="E29" s="95" t="s">
        <v>137</v>
      </c>
      <c r="F29" s="96">
        <v>16</v>
      </c>
      <c r="G29" s="95" t="s">
        <v>386</v>
      </c>
      <c r="H29" s="96">
        <v>1</v>
      </c>
      <c r="I29" s="95" t="s">
        <v>129</v>
      </c>
      <c r="J29" s="96">
        <v>12</v>
      </c>
      <c r="K29" s="95" t="s">
        <v>154</v>
      </c>
      <c r="L29" s="96">
        <v>13</v>
      </c>
      <c r="M29" s="95" t="s">
        <v>163</v>
      </c>
      <c r="N29" s="96">
        <v>2</v>
      </c>
      <c r="O29" s="95" t="s">
        <v>144</v>
      </c>
      <c r="P29" s="96">
        <v>5</v>
      </c>
      <c r="Q29" s="95" t="s">
        <v>138</v>
      </c>
      <c r="R29" s="96">
        <v>7</v>
      </c>
      <c r="S29" s="95" t="s">
        <v>142</v>
      </c>
      <c r="T29" s="96">
        <v>3</v>
      </c>
      <c r="U29" s="95" t="s">
        <v>135</v>
      </c>
      <c r="V29" s="96">
        <v>4</v>
      </c>
      <c r="W29" s="95" t="s">
        <v>160</v>
      </c>
      <c r="X29" s="96">
        <v>8</v>
      </c>
      <c r="Y29" s="95" t="s">
        <v>143</v>
      </c>
      <c r="Z29" s="96">
        <v>14</v>
      </c>
      <c r="AA29" s="95" t="s">
        <v>134</v>
      </c>
      <c r="AB29" s="96">
        <v>9</v>
      </c>
      <c r="AC29" s="95" t="s">
        <v>161</v>
      </c>
      <c r="AD29" s="96">
        <v>11</v>
      </c>
      <c r="AE29" s="95" t="s">
        <v>131</v>
      </c>
      <c r="AF29" s="13">
        <v>6</v>
      </c>
      <c r="AG29" s="156" t="s">
        <v>141</v>
      </c>
      <c r="AH29" s="8">
        <v>10</v>
      </c>
      <c r="AI29" s="47">
        <f t="shared" si="0"/>
        <v>136</v>
      </c>
      <c r="AJ29" s="48">
        <f>SUM(C62:AH62)</f>
        <v>100</v>
      </c>
    </row>
    <row r="30" spans="1:36" ht="15.65" thickBot="1" x14ac:dyDescent="0.35">
      <c r="B30" s="27" t="s">
        <v>15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93"/>
      <c r="AH30" s="180"/>
      <c r="AI30" s="28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6" spans="2:36" ht="15.65" thickBot="1" x14ac:dyDescent="0.35">
      <c r="B36" s="21" t="s">
        <v>0</v>
      </c>
      <c r="C36" s="183" t="s">
        <v>145</v>
      </c>
      <c r="D36" s="183"/>
      <c r="E36" s="183" t="s">
        <v>137</v>
      </c>
      <c r="F36" s="183"/>
      <c r="G36" s="183" t="str">
        <f t="shared" ref="G36" si="3">G3</f>
        <v>PIT@TEN</v>
      </c>
      <c r="H36" s="183"/>
      <c r="I36" s="183" t="s">
        <v>129</v>
      </c>
      <c r="J36" s="183"/>
      <c r="K36" s="183" t="s">
        <v>154</v>
      </c>
      <c r="L36" s="183"/>
      <c r="M36" s="183" t="s">
        <v>163</v>
      </c>
      <c r="N36" s="183"/>
      <c r="O36" s="183" t="s">
        <v>144</v>
      </c>
      <c r="P36" s="183"/>
      <c r="Q36" s="183" t="s">
        <v>127</v>
      </c>
      <c r="R36" s="183"/>
      <c r="S36" s="183" t="s">
        <v>142</v>
      </c>
      <c r="T36" s="183"/>
      <c r="U36" s="183" t="s">
        <v>136</v>
      </c>
      <c r="V36" s="183"/>
      <c r="W36" s="183" t="s">
        <v>126</v>
      </c>
      <c r="X36" s="183"/>
      <c r="Y36" s="183" t="s">
        <v>143</v>
      </c>
      <c r="Z36" s="183"/>
      <c r="AA36" s="183" t="s">
        <v>134</v>
      </c>
      <c r="AB36" s="183"/>
      <c r="AC36" s="183" t="s">
        <v>161</v>
      </c>
      <c r="AD36" s="183"/>
      <c r="AE36" s="183" t="s">
        <v>148</v>
      </c>
      <c r="AF36" s="183"/>
      <c r="AG36" s="183" t="s">
        <v>152</v>
      </c>
      <c r="AH36" s="187"/>
      <c r="AI36" s="18"/>
    </row>
    <row r="37" spans="2:36" x14ac:dyDescent="0.3">
      <c r="B37" s="20" t="str">
        <f t="shared" ref="B37:B62" si="4">B4</f>
        <v>Tyson</v>
      </c>
      <c r="C37" s="174">
        <f t="shared" ref="C37:AG52" si="5">IF(C4=C$36,D4,"-")</f>
        <v>4</v>
      </c>
      <c r="D37" s="174"/>
      <c r="E37" s="174">
        <f t="shared" si="5"/>
        <v>14</v>
      </c>
      <c r="F37" s="174"/>
      <c r="G37" s="174" t="str">
        <f t="shared" si="5"/>
        <v>-</v>
      </c>
      <c r="H37" s="174"/>
      <c r="I37" s="174">
        <f t="shared" si="5"/>
        <v>10</v>
      </c>
      <c r="J37" s="174"/>
      <c r="K37" s="174">
        <f t="shared" si="5"/>
        <v>15</v>
      </c>
      <c r="L37" s="174"/>
      <c r="M37" s="174" t="str">
        <f t="shared" si="5"/>
        <v>-</v>
      </c>
      <c r="N37" s="174"/>
      <c r="O37" s="174" t="str">
        <f t="shared" si="5"/>
        <v>-</v>
      </c>
      <c r="P37" s="174"/>
      <c r="Q37" s="174" t="str">
        <f t="shared" si="5"/>
        <v>-</v>
      </c>
      <c r="R37" s="174"/>
      <c r="S37" s="174">
        <f t="shared" si="5"/>
        <v>5</v>
      </c>
      <c r="T37" s="174"/>
      <c r="U37" s="174" t="str">
        <f t="shared" si="5"/>
        <v>-</v>
      </c>
      <c r="V37" s="174"/>
      <c r="W37" s="174" t="str">
        <f t="shared" si="5"/>
        <v>-</v>
      </c>
      <c r="X37" s="174"/>
      <c r="Y37" s="174">
        <f t="shared" si="5"/>
        <v>16</v>
      </c>
      <c r="Z37" s="174"/>
      <c r="AA37" s="174">
        <f t="shared" si="5"/>
        <v>6</v>
      </c>
      <c r="AB37" s="174"/>
      <c r="AC37" s="174">
        <f t="shared" si="5"/>
        <v>11</v>
      </c>
      <c r="AD37" s="174"/>
      <c r="AE37" s="174" t="str">
        <f t="shared" si="5"/>
        <v>-</v>
      </c>
      <c r="AF37" s="174"/>
      <c r="AG37" s="174">
        <f t="shared" si="5"/>
        <v>12</v>
      </c>
      <c r="AH37" s="174"/>
      <c r="AJ37" s="19">
        <f t="shared" ref="AJ37:AJ62" si="6">COUNTIF(C37:AH37,"&gt;=1")</f>
        <v>9</v>
      </c>
    </row>
    <row r="38" spans="2:36" x14ac:dyDescent="0.3">
      <c r="B38" s="91" t="str">
        <f t="shared" si="4"/>
        <v>Ben</v>
      </c>
      <c r="C38" s="172">
        <f t="shared" si="5"/>
        <v>4</v>
      </c>
      <c r="D38" s="172"/>
      <c r="E38" s="172">
        <f t="shared" si="5"/>
        <v>12</v>
      </c>
      <c r="F38" s="172"/>
      <c r="G38" s="172" t="str">
        <f t="shared" si="5"/>
        <v>-</v>
      </c>
      <c r="H38" s="172"/>
      <c r="I38" s="172">
        <f t="shared" si="5"/>
        <v>14</v>
      </c>
      <c r="J38" s="172"/>
      <c r="K38" s="172">
        <f t="shared" si="5"/>
        <v>9</v>
      </c>
      <c r="L38" s="172"/>
      <c r="M38" s="172" t="str">
        <f t="shared" si="5"/>
        <v>-</v>
      </c>
      <c r="N38" s="172"/>
      <c r="O38" s="172">
        <f t="shared" si="5"/>
        <v>6</v>
      </c>
      <c r="P38" s="172"/>
      <c r="Q38" s="172" t="str">
        <f t="shared" si="5"/>
        <v>-</v>
      </c>
      <c r="R38" s="172"/>
      <c r="S38" s="172">
        <f t="shared" si="5"/>
        <v>5</v>
      </c>
      <c r="T38" s="172"/>
      <c r="U38" s="172">
        <f t="shared" si="5"/>
        <v>2</v>
      </c>
      <c r="V38" s="172"/>
      <c r="W38" s="172" t="str">
        <f t="shared" si="5"/>
        <v>-</v>
      </c>
      <c r="X38" s="172"/>
      <c r="Y38" s="172">
        <f t="shared" si="5"/>
        <v>10</v>
      </c>
      <c r="Z38" s="172"/>
      <c r="AA38" s="172" t="str">
        <f t="shared" si="5"/>
        <v>-</v>
      </c>
      <c r="AB38" s="172"/>
      <c r="AC38" s="172">
        <f t="shared" si="5"/>
        <v>13</v>
      </c>
      <c r="AD38" s="172"/>
      <c r="AE38" s="172" t="str">
        <f t="shared" si="5"/>
        <v>-</v>
      </c>
      <c r="AF38" s="172"/>
      <c r="AG38" s="172">
        <f t="shared" si="5"/>
        <v>16</v>
      </c>
      <c r="AH38" s="172"/>
      <c r="AJ38" s="19">
        <f t="shared" si="6"/>
        <v>10</v>
      </c>
    </row>
    <row r="39" spans="2:36" x14ac:dyDescent="0.3">
      <c r="B39" s="10" t="str">
        <f t="shared" si="4"/>
        <v>Trevor</v>
      </c>
      <c r="C39" s="174" t="str">
        <f t="shared" si="5"/>
        <v>-</v>
      </c>
      <c r="D39" s="174"/>
      <c r="E39" s="174">
        <f t="shared" si="5"/>
        <v>15</v>
      </c>
      <c r="F39" s="174"/>
      <c r="G39" s="174" t="str">
        <f t="shared" si="5"/>
        <v>-</v>
      </c>
      <c r="H39" s="174"/>
      <c r="I39" s="174" t="str">
        <f t="shared" si="5"/>
        <v>-</v>
      </c>
      <c r="J39" s="174"/>
      <c r="K39" s="174">
        <f t="shared" si="5"/>
        <v>14</v>
      </c>
      <c r="L39" s="174"/>
      <c r="M39" s="174" t="str">
        <f t="shared" si="5"/>
        <v>-</v>
      </c>
      <c r="N39" s="174"/>
      <c r="O39" s="174">
        <f t="shared" si="5"/>
        <v>11</v>
      </c>
      <c r="P39" s="174"/>
      <c r="Q39" s="174" t="str">
        <f t="shared" si="5"/>
        <v>-</v>
      </c>
      <c r="R39" s="174"/>
      <c r="S39" s="174">
        <f t="shared" si="5"/>
        <v>3</v>
      </c>
      <c r="T39" s="174"/>
      <c r="U39" s="174">
        <f t="shared" si="5"/>
        <v>9</v>
      </c>
      <c r="V39" s="174"/>
      <c r="W39" s="174" t="str">
        <f t="shared" si="5"/>
        <v>-</v>
      </c>
      <c r="X39" s="174"/>
      <c r="Y39" s="174">
        <f t="shared" si="5"/>
        <v>16</v>
      </c>
      <c r="Z39" s="174"/>
      <c r="AA39" s="174">
        <f t="shared" si="5"/>
        <v>7</v>
      </c>
      <c r="AB39" s="174"/>
      <c r="AC39" s="174">
        <f t="shared" si="5"/>
        <v>12</v>
      </c>
      <c r="AD39" s="174"/>
      <c r="AE39" s="174" t="str">
        <f t="shared" si="5"/>
        <v>-</v>
      </c>
      <c r="AF39" s="174"/>
      <c r="AG39" s="174">
        <f t="shared" si="5"/>
        <v>13</v>
      </c>
      <c r="AH39" s="174"/>
      <c r="AJ39" s="19">
        <f t="shared" si="6"/>
        <v>9</v>
      </c>
    </row>
    <row r="40" spans="2:36" x14ac:dyDescent="0.3">
      <c r="B40" s="91" t="str">
        <f t="shared" si="4"/>
        <v>Alex</v>
      </c>
      <c r="C40" s="172">
        <f t="shared" si="5"/>
        <v>4</v>
      </c>
      <c r="D40" s="172"/>
      <c r="E40" s="172">
        <f t="shared" si="5"/>
        <v>16</v>
      </c>
      <c r="F40" s="172"/>
      <c r="G40" s="172" t="str">
        <f t="shared" si="5"/>
        <v>-</v>
      </c>
      <c r="H40" s="172"/>
      <c r="I40" s="172">
        <f t="shared" si="5"/>
        <v>12</v>
      </c>
      <c r="J40" s="172"/>
      <c r="K40" s="172">
        <f t="shared" si="5"/>
        <v>13</v>
      </c>
      <c r="L40" s="172"/>
      <c r="M40" s="172" t="str">
        <f t="shared" si="5"/>
        <v>-</v>
      </c>
      <c r="N40" s="172"/>
      <c r="O40" s="172">
        <f t="shared" si="5"/>
        <v>10</v>
      </c>
      <c r="P40" s="172"/>
      <c r="Q40" s="172" t="str">
        <f t="shared" si="5"/>
        <v>-</v>
      </c>
      <c r="R40" s="172"/>
      <c r="S40" s="172">
        <f t="shared" si="5"/>
        <v>5</v>
      </c>
      <c r="T40" s="172"/>
      <c r="U40" s="172">
        <f t="shared" si="5"/>
        <v>3</v>
      </c>
      <c r="V40" s="172"/>
      <c r="W40" s="172" t="str">
        <f t="shared" si="5"/>
        <v>-</v>
      </c>
      <c r="X40" s="172"/>
      <c r="Y40" s="172">
        <f t="shared" si="5"/>
        <v>15</v>
      </c>
      <c r="Z40" s="172"/>
      <c r="AA40" s="172">
        <f t="shared" si="5"/>
        <v>9</v>
      </c>
      <c r="AB40" s="172"/>
      <c r="AC40" s="172">
        <f t="shared" si="5"/>
        <v>8</v>
      </c>
      <c r="AD40" s="172"/>
      <c r="AE40" s="172" t="str">
        <f t="shared" si="5"/>
        <v>-</v>
      </c>
      <c r="AF40" s="172"/>
      <c r="AG40" s="172">
        <f t="shared" si="5"/>
        <v>14</v>
      </c>
      <c r="AH40" s="172"/>
      <c r="AJ40" s="19">
        <f t="shared" si="6"/>
        <v>11</v>
      </c>
    </row>
    <row r="41" spans="2:36" x14ac:dyDescent="0.3">
      <c r="B41" s="10" t="str">
        <f t="shared" si="4"/>
        <v>Katelyn</v>
      </c>
      <c r="C41" s="174" t="str">
        <f t="shared" si="5"/>
        <v>-</v>
      </c>
      <c r="D41" s="174"/>
      <c r="E41" s="174">
        <f t="shared" si="5"/>
        <v>16</v>
      </c>
      <c r="F41" s="174"/>
      <c r="G41" s="174" t="str">
        <f t="shared" si="5"/>
        <v>-</v>
      </c>
      <c r="H41" s="174"/>
      <c r="I41" s="174">
        <f t="shared" si="5"/>
        <v>14</v>
      </c>
      <c r="J41" s="174"/>
      <c r="K41" s="174">
        <f t="shared" si="5"/>
        <v>12</v>
      </c>
      <c r="L41" s="174"/>
      <c r="M41" s="174" t="str">
        <f t="shared" si="5"/>
        <v>-</v>
      </c>
      <c r="N41" s="174"/>
      <c r="O41" s="174">
        <f t="shared" si="5"/>
        <v>9</v>
      </c>
      <c r="P41" s="174"/>
      <c r="Q41" s="174" t="str">
        <f t="shared" si="5"/>
        <v>-</v>
      </c>
      <c r="R41" s="174"/>
      <c r="S41" s="174">
        <f t="shared" si="5"/>
        <v>5</v>
      </c>
      <c r="T41" s="174"/>
      <c r="U41" s="174">
        <f t="shared" si="5"/>
        <v>3</v>
      </c>
      <c r="V41" s="174"/>
      <c r="W41" s="174" t="str">
        <f t="shared" si="5"/>
        <v>-</v>
      </c>
      <c r="X41" s="174"/>
      <c r="Y41" s="174">
        <f t="shared" si="5"/>
        <v>15</v>
      </c>
      <c r="Z41" s="174"/>
      <c r="AA41" s="174">
        <f t="shared" si="5"/>
        <v>4</v>
      </c>
      <c r="AB41" s="174"/>
      <c r="AC41" s="174">
        <f t="shared" si="5"/>
        <v>13</v>
      </c>
      <c r="AD41" s="174"/>
      <c r="AE41" s="174" t="str">
        <f t="shared" si="5"/>
        <v>-</v>
      </c>
      <c r="AF41" s="174"/>
      <c r="AG41" s="174">
        <f t="shared" si="5"/>
        <v>11</v>
      </c>
      <c r="AH41" s="174"/>
      <c r="AJ41" s="19">
        <f t="shared" si="6"/>
        <v>10</v>
      </c>
    </row>
    <row r="42" spans="2:36" x14ac:dyDescent="0.3">
      <c r="B42" s="91" t="str">
        <f t="shared" si="4"/>
        <v>Shelby</v>
      </c>
      <c r="C42" s="172" t="str">
        <f t="shared" si="5"/>
        <v>-</v>
      </c>
      <c r="D42" s="172"/>
      <c r="E42" s="172">
        <f t="shared" si="5"/>
        <v>15</v>
      </c>
      <c r="F42" s="172"/>
      <c r="G42" s="172" t="str">
        <f t="shared" si="5"/>
        <v>-</v>
      </c>
      <c r="H42" s="172"/>
      <c r="I42" s="172">
        <f t="shared" si="5"/>
        <v>10</v>
      </c>
      <c r="J42" s="172"/>
      <c r="K42" s="172">
        <f t="shared" si="5"/>
        <v>11</v>
      </c>
      <c r="L42" s="172"/>
      <c r="M42" s="172" t="str">
        <f t="shared" si="5"/>
        <v>-</v>
      </c>
      <c r="N42" s="172"/>
      <c r="O42" s="172">
        <f t="shared" si="5"/>
        <v>8</v>
      </c>
      <c r="P42" s="172"/>
      <c r="Q42" s="172" t="str">
        <f t="shared" si="5"/>
        <v>-</v>
      </c>
      <c r="R42" s="172"/>
      <c r="S42" s="172">
        <f t="shared" si="5"/>
        <v>4</v>
      </c>
      <c r="T42" s="172"/>
      <c r="U42" s="172" t="str">
        <f t="shared" si="5"/>
        <v>-</v>
      </c>
      <c r="V42" s="172"/>
      <c r="W42" s="172" t="str">
        <f t="shared" si="5"/>
        <v>-</v>
      </c>
      <c r="X42" s="172"/>
      <c r="Y42" s="172">
        <f t="shared" si="5"/>
        <v>16</v>
      </c>
      <c r="Z42" s="172"/>
      <c r="AA42" s="172">
        <f t="shared" si="5"/>
        <v>12</v>
      </c>
      <c r="AB42" s="172"/>
      <c r="AC42" s="172">
        <f t="shared" si="5"/>
        <v>13</v>
      </c>
      <c r="AD42" s="172"/>
      <c r="AE42" s="172" t="str">
        <f t="shared" si="5"/>
        <v>-</v>
      </c>
      <c r="AF42" s="172"/>
      <c r="AG42" s="172">
        <f t="shared" si="5"/>
        <v>14</v>
      </c>
      <c r="AH42" s="172"/>
      <c r="AJ42" s="19">
        <f t="shared" si="6"/>
        <v>9</v>
      </c>
    </row>
    <row r="43" spans="2:36" x14ac:dyDescent="0.3">
      <c r="B43" s="10" t="str">
        <f t="shared" si="4"/>
        <v>Chris</v>
      </c>
      <c r="C43" s="174">
        <f t="shared" si="5"/>
        <v>3</v>
      </c>
      <c r="D43" s="174"/>
      <c r="E43" s="174">
        <f t="shared" si="5"/>
        <v>16</v>
      </c>
      <c r="F43" s="174"/>
      <c r="G43" s="174" t="str">
        <f t="shared" si="5"/>
        <v>-</v>
      </c>
      <c r="H43" s="174"/>
      <c r="I43" s="174">
        <f t="shared" si="5"/>
        <v>14</v>
      </c>
      <c r="J43" s="174"/>
      <c r="K43" s="174">
        <f t="shared" si="5"/>
        <v>13</v>
      </c>
      <c r="L43" s="174"/>
      <c r="M43" s="174" t="str">
        <f t="shared" si="5"/>
        <v>-</v>
      </c>
      <c r="N43" s="174"/>
      <c r="O43" s="174">
        <f t="shared" si="5"/>
        <v>6</v>
      </c>
      <c r="P43" s="174"/>
      <c r="Q43" s="174">
        <f t="shared" si="5"/>
        <v>2</v>
      </c>
      <c r="R43" s="174"/>
      <c r="S43" s="174">
        <f t="shared" si="5"/>
        <v>4</v>
      </c>
      <c r="T43" s="174"/>
      <c r="U43" s="174">
        <f t="shared" si="5"/>
        <v>5</v>
      </c>
      <c r="V43" s="174"/>
      <c r="W43" s="174" t="str">
        <f t="shared" si="5"/>
        <v>-</v>
      </c>
      <c r="X43" s="174"/>
      <c r="Y43" s="174">
        <f t="shared" si="5"/>
        <v>9</v>
      </c>
      <c r="Z43" s="174"/>
      <c r="AA43" s="174">
        <f t="shared" si="5"/>
        <v>10</v>
      </c>
      <c r="AB43" s="174"/>
      <c r="AC43" s="174">
        <f t="shared" si="5"/>
        <v>15</v>
      </c>
      <c r="AD43" s="174"/>
      <c r="AE43" s="174" t="str">
        <f t="shared" si="5"/>
        <v>-</v>
      </c>
      <c r="AF43" s="174"/>
      <c r="AG43" s="174">
        <f t="shared" si="5"/>
        <v>11</v>
      </c>
      <c r="AH43" s="174"/>
      <c r="AJ43" s="19">
        <f t="shared" si="6"/>
        <v>12</v>
      </c>
    </row>
    <row r="44" spans="2:36" x14ac:dyDescent="0.3">
      <c r="B44" s="91" t="str">
        <f t="shared" si="4"/>
        <v>Jeremy</v>
      </c>
      <c r="C44" s="172">
        <f>IF(C11=C$36,D11,"-")</f>
        <v>13</v>
      </c>
      <c r="D44" s="172"/>
      <c r="E44" s="172">
        <f t="shared" si="5"/>
        <v>16</v>
      </c>
      <c r="F44" s="172"/>
      <c r="G44" s="172" t="str">
        <f t="shared" si="5"/>
        <v>-</v>
      </c>
      <c r="H44" s="172"/>
      <c r="I44" s="172">
        <f t="shared" si="5"/>
        <v>7</v>
      </c>
      <c r="J44" s="172"/>
      <c r="K44" s="172">
        <f t="shared" si="5"/>
        <v>15</v>
      </c>
      <c r="L44" s="172"/>
      <c r="M44" s="172" t="str">
        <f t="shared" si="5"/>
        <v>-</v>
      </c>
      <c r="N44" s="172"/>
      <c r="O44" s="172">
        <f t="shared" si="5"/>
        <v>8</v>
      </c>
      <c r="P44" s="172"/>
      <c r="Q44" s="172" t="str">
        <f t="shared" si="5"/>
        <v>-</v>
      </c>
      <c r="R44" s="172"/>
      <c r="S44" s="172" t="str">
        <f t="shared" si="5"/>
        <v>-</v>
      </c>
      <c r="T44" s="172"/>
      <c r="U44" s="172" t="str">
        <f t="shared" si="5"/>
        <v>-</v>
      </c>
      <c r="V44" s="172"/>
      <c r="W44" s="172" t="str">
        <f t="shared" si="5"/>
        <v>-</v>
      </c>
      <c r="X44" s="172"/>
      <c r="Y44" s="172">
        <f t="shared" si="5"/>
        <v>14</v>
      </c>
      <c r="Z44" s="172"/>
      <c r="AA44" s="172">
        <f t="shared" si="5"/>
        <v>6</v>
      </c>
      <c r="AB44" s="172"/>
      <c r="AC44" s="172">
        <f t="shared" si="5"/>
        <v>10</v>
      </c>
      <c r="AD44" s="172"/>
      <c r="AE44" s="172" t="str">
        <f t="shared" si="5"/>
        <v>-</v>
      </c>
      <c r="AF44" s="172"/>
      <c r="AG44" s="172">
        <f t="shared" si="5"/>
        <v>11</v>
      </c>
      <c r="AH44" s="172"/>
      <c r="AJ44" s="19">
        <f t="shared" si="6"/>
        <v>9</v>
      </c>
    </row>
    <row r="45" spans="2:36" x14ac:dyDescent="0.3">
      <c r="B45" s="10" t="str">
        <f t="shared" si="4"/>
        <v>Sam</v>
      </c>
      <c r="C45" s="174">
        <f t="shared" si="5"/>
        <v>16</v>
      </c>
      <c r="D45" s="174"/>
      <c r="E45" s="174">
        <f t="shared" si="5"/>
        <v>15</v>
      </c>
      <c r="F45" s="174"/>
      <c r="G45" s="174" t="str">
        <f t="shared" si="5"/>
        <v>-</v>
      </c>
      <c r="H45" s="174"/>
      <c r="I45" s="174" t="str">
        <f t="shared" si="5"/>
        <v>-</v>
      </c>
      <c r="J45" s="174"/>
      <c r="K45" s="174">
        <f t="shared" si="5"/>
        <v>14</v>
      </c>
      <c r="L45" s="174"/>
      <c r="M45" s="174">
        <f t="shared" si="5"/>
        <v>6</v>
      </c>
      <c r="N45" s="174"/>
      <c r="O45" s="174">
        <f t="shared" si="5"/>
        <v>13</v>
      </c>
      <c r="P45" s="174"/>
      <c r="Q45" s="174" t="str">
        <f t="shared" si="5"/>
        <v>-</v>
      </c>
      <c r="R45" s="174"/>
      <c r="S45" s="174">
        <f t="shared" si="5"/>
        <v>2</v>
      </c>
      <c r="T45" s="174"/>
      <c r="U45" s="174">
        <f t="shared" si="5"/>
        <v>4</v>
      </c>
      <c r="V45" s="174"/>
      <c r="W45" s="174" t="str">
        <f t="shared" si="5"/>
        <v>-</v>
      </c>
      <c r="X45" s="174"/>
      <c r="Y45" s="174">
        <f t="shared" si="5"/>
        <v>12</v>
      </c>
      <c r="Z45" s="174"/>
      <c r="AA45" s="174" t="str">
        <f t="shared" si="5"/>
        <v>-</v>
      </c>
      <c r="AB45" s="174"/>
      <c r="AC45" s="174">
        <f t="shared" si="5"/>
        <v>11</v>
      </c>
      <c r="AD45" s="174"/>
      <c r="AE45" s="174" t="str">
        <f t="shared" si="5"/>
        <v>-</v>
      </c>
      <c r="AF45" s="174"/>
      <c r="AG45" s="174">
        <f t="shared" si="5"/>
        <v>10</v>
      </c>
      <c r="AH45" s="174"/>
      <c r="AJ45" s="19">
        <f t="shared" si="6"/>
        <v>10</v>
      </c>
    </row>
    <row r="46" spans="2:36" x14ac:dyDescent="0.3">
      <c r="B46" s="91" t="str">
        <f t="shared" si="4"/>
        <v>Cody</v>
      </c>
      <c r="C46" s="172">
        <f t="shared" si="5"/>
        <v>6</v>
      </c>
      <c r="D46" s="172"/>
      <c r="E46" s="172">
        <f t="shared" si="5"/>
        <v>16</v>
      </c>
      <c r="F46" s="172"/>
      <c r="G46" s="172" t="str">
        <f t="shared" si="5"/>
        <v>-</v>
      </c>
      <c r="H46" s="172"/>
      <c r="I46" s="172">
        <f t="shared" si="5"/>
        <v>13</v>
      </c>
      <c r="J46" s="172"/>
      <c r="K46" s="172">
        <f t="shared" si="5"/>
        <v>15</v>
      </c>
      <c r="L46" s="172"/>
      <c r="M46" s="172" t="str">
        <f t="shared" si="5"/>
        <v>-</v>
      </c>
      <c r="N46" s="172"/>
      <c r="O46" s="172">
        <f t="shared" si="5"/>
        <v>8</v>
      </c>
      <c r="P46" s="172"/>
      <c r="Q46" s="172" t="str">
        <f t="shared" si="5"/>
        <v>-</v>
      </c>
      <c r="R46" s="172"/>
      <c r="S46" s="172">
        <f t="shared" si="5"/>
        <v>4</v>
      </c>
      <c r="T46" s="172"/>
      <c r="U46" s="172">
        <f t="shared" si="5"/>
        <v>2</v>
      </c>
      <c r="V46" s="172"/>
      <c r="W46" s="172" t="str">
        <f t="shared" si="5"/>
        <v>-</v>
      </c>
      <c r="X46" s="172"/>
      <c r="Y46" s="172">
        <f t="shared" si="5"/>
        <v>14</v>
      </c>
      <c r="Z46" s="172"/>
      <c r="AA46" s="172">
        <f t="shared" si="5"/>
        <v>3</v>
      </c>
      <c r="AB46" s="172"/>
      <c r="AC46" s="172">
        <f t="shared" si="5"/>
        <v>11</v>
      </c>
      <c r="AD46" s="172"/>
      <c r="AE46" s="172" t="str">
        <f t="shared" si="5"/>
        <v>-</v>
      </c>
      <c r="AF46" s="172"/>
      <c r="AG46" s="172">
        <f t="shared" si="5"/>
        <v>12</v>
      </c>
      <c r="AH46" s="172"/>
      <c r="AJ46" s="19">
        <f t="shared" si="6"/>
        <v>11</v>
      </c>
    </row>
    <row r="47" spans="2:36" x14ac:dyDescent="0.3">
      <c r="B47" s="10" t="str">
        <f t="shared" si="4"/>
        <v>Tom</v>
      </c>
      <c r="C47" s="174" t="str">
        <f t="shared" si="5"/>
        <v>-</v>
      </c>
      <c r="D47" s="174"/>
      <c r="E47" s="174">
        <f t="shared" si="5"/>
        <v>11</v>
      </c>
      <c r="F47" s="174"/>
      <c r="G47" s="174" t="str">
        <f t="shared" si="5"/>
        <v>-</v>
      </c>
      <c r="H47" s="174"/>
      <c r="I47" s="174">
        <f t="shared" si="5"/>
        <v>4</v>
      </c>
      <c r="J47" s="174"/>
      <c r="K47" s="174">
        <f t="shared" si="5"/>
        <v>6</v>
      </c>
      <c r="L47" s="174"/>
      <c r="M47" s="174" t="str">
        <f t="shared" si="5"/>
        <v>-</v>
      </c>
      <c r="N47" s="174"/>
      <c r="O47" s="174">
        <f t="shared" si="5"/>
        <v>5</v>
      </c>
      <c r="P47" s="174"/>
      <c r="Q47" s="174" t="str">
        <f t="shared" si="5"/>
        <v>-</v>
      </c>
      <c r="R47" s="174"/>
      <c r="S47" s="174">
        <f t="shared" si="5"/>
        <v>2</v>
      </c>
      <c r="T47" s="174"/>
      <c r="U47" s="174" t="str">
        <f t="shared" si="5"/>
        <v>-</v>
      </c>
      <c r="V47" s="174"/>
      <c r="W47" s="174" t="str">
        <f t="shared" si="5"/>
        <v>-</v>
      </c>
      <c r="X47" s="174"/>
      <c r="Y47" s="174">
        <f t="shared" si="5"/>
        <v>15</v>
      </c>
      <c r="Z47" s="174"/>
      <c r="AA47" s="174" t="str">
        <f t="shared" si="5"/>
        <v>-</v>
      </c>
      <c r="AB47" s="174"/>
      <c r="AC47" s="174">
        <f t="shared" si="5"/>
        <v>9</v>
      </c>
      <c r="AD47" s="174"/>
      <c r="AE47" s="174" t="str">
        <f t="shared" si="5"/>
        <v>-</v>
      </c>
      <c r="AF47" s="174"/>
      <c r="AG47" s="174">
        <f t="shared" si="5"/>
        <v>16</v>
      </c>
      <c r="AH47" s="174"/>
      <c r="AJ47" s="19">
        <f t="shared" si="6"/>
        <v>8</v>
      </c>
    </row>
    <row r="48" spans="2:36" x14ac:dyDescent="0.3">
      <c r="B48" s="91" t="str">
        <f t="shared" si="4"/>
        <v>Austin</v>
      </c>
      <c r="C48" s="172">
        <f t="shared" si="5"/>
        <v>9</v>
      </c>
      <c r="D48" s="172"/>
      <c r="E48" s="172">
        <f t="shared" si="5"/>
        <v>15</v>
      </c>
      <c r="F48" s="172"/>
      <c r="G48" s="172" t="str">
        <f t="shared" si="5"/>
        <v>-</v>
      </c>
      <c r="H48" s="172"/>
      <c r="I48" s="172">
        <f t="shared" si="5"/>
        <v>10</v>
      </c>
      <c r="J48" s="172"/>
      <c r="K48" s="172">
        <f t="shared" si="5"/>
        <v>13</v>
      </c>
      <c r="L48" s="172"/>
      <c r="M48" s="172" t="str">
        <f t="shared" si="5"/>
        <v>-</v>
      </c>
      <c r="N48" s="172"/>
      <c r="O48" s="172">
        <f t="shared" si="5"/>
        <v>12</v>
      </c>
      <c r="P48" s="172"/>
      <c r="Q48" s="172" t="str">
        <f t="shared" si="5"/>
        <v>-</v>
      </c>
      <c r="R48" s="172"/>
      <c r="S48" s="172">
        <f t="shared" si="5"/>
        <v>5</v>
      </c>
      <c r="T48" s="172"/>
      <c r="U48" s="172">
        <f t="shared" si="5"/>
        <v>3</v>
      </c>
      <c r="V48" s="172"/>
      <c r="W48" s="172" t="str">
        <f t="shared" si="5"/>
        <v>-</v>
      </c>
      <c r="X48" s="172"/>
      <c r="Y48" s="172">
        <f t="shared" si="5"/>
        <v>14</v>
      </c>
      <c r="Z48" s="172"/>
      <c r="AA48" s="172">
        <f t="shared" si="5"/>
        <v>2</v>
      </c>
      <c r="AB48" s="172"/>
      <c r="AC48" s="172">
        <f t="shared" si="5"/>
        <v>8</v>
      </c>
      <c r="AD48" s="172"/>
      <c r="AE48" s="172" t="str">
        <f t="shared" si="5"/>
        <v>-</v>
      </c>
      <c r="AF48" s="172"/>
      <c r="AG48" s="172">
        <f t="shared" si="5"/>
        <v>16</v>
      </c>
      <c r="AH48" s="172"/>
      <c r="AJ48" s="19">
        <f t="shared" si="6"/>
        <v>11</v>
      </c>
    </row>
    <row r="49" spans="2:36" x14ac:dyDescent="0.3">
      <c r="B49" s="10" t="str">
        <f t="shared" si="4"/>
        <v>Cecil</v>
      </c>
      <c r="C49" s="174" t="str">
        <f t="shared" si="5"/>
        <v>-</v>
      </c>
      <c r="D49" s="174"/>
      <c r="E49" s="174">
        <f t="shared" si="5"/>
        <v>16</v>
      </c>
      <c r="F49" s="174"/>
      <c r="G49" s="174" t="str">
        <f t="shared" si="5"/>
        <v>-</v>
      </c>
      <c r="H49" s="174"/>
      <c r="I49" s="174">
        <f t="shared" si="5"/>
        <v>13</v>
      </c>
      <c r="J49" s="174"/>
      <c r="K49" s="174">
        <f t="shared" si="5"/>
        <v>12</v>
      </c>
      <c r="L49" s="174"/>
      <c r="M49" s="174" t="str">
        <f t="shared" si="5"/>
        <v>-</v>
      </c>
      <c r="N49" s="174"/>
      <c r="O49" s="174">
        <f t="shared" si="5"/>
        <v>8</v>
      </c>
      <c r="P49" s="174"/>
      <c r="Q49" s="174" t="str">
        <f t="shared" si="5"/>
        <v>-</v>
      </c>
      <c r="R49" s="174"/>
      <c r="S49" s="174">
        <f t="shared" si="5"/>
        <v>10</v>
      </c>
      <c r="T49" s="174"/>
      <c r="U49" s="174">
        <f t="shared" si="5"/>
        <v>4</v>
      </c>
      <c r="V49" s="174"/>
      <c r="W49" s="174" t="str">
        <f t="shared" si="5"/>
        <v>-</v>
      </c>
      <c r="X49" s="174"/>
      <c r="Y49" s="174">
        <f t="shared" si="5"/>
        <v>15</v>
      </c>
      <c r="Z49" s="174"/>
      <c r="AA49" s="174">
        <f t="shared" si="5"/>
        <v>2</v>
      </c>
      <c r="AB49" s="174"/>
      <c r="AC49" s="174">
        <f t="shared" si="5"/>
        <v>6</v>
      </c>
      <c r="AD49" s="174"/>
      <c r="AE49" s="174" t="str">
        <f t="shared" si="5"/>
        <v>-</v>
      </c>
      <c r="AF49" s="174"/>
      <c r="AG49" s="174">
        <f t="shared" si="5"/>
        <v>11</v>
      </c>
      <c r="AH49" s="174"/>
      <c r="AJ49" s="19">
        <f t="shared" si="6"/>
        <v>10</v>
      </c>
    </row>
    <row r="50" spans="2:36" x14ac:dyDescent="0.3">
      <c r="B50" s="91" t="str">
        <f t="shared" si="4"/>
        <v>Thadd</v>
      </c>
      <c r="C50" s="172">
        <f t="shared" si="5"/>
        <v>2</v>
      </c>
      <c r="D50" s="172"/>
      <c r="E50" s="172">
        <f t="shared" si="5"/>
        <v>14</v>
      </c>
      <c r="F50" s="172"/>
      <c r="G50" s="172" t="str">
        <f t="shared" si="5"/>
        <v>-</v>
      </c>
      <c r="H50" s="172"/>
      <c r="I50" s="172">
        <f t="shared" si="5"/>
        <v>12</v>
      </c>
      <c r="J50" s="172"/>
      <c r="K50" s="172">
        <f t="shared" si="5"/>
        <v>15</v>
      </c>
      <c r="L50" s="172"/>
      <c r="M50" s="172" t="str">
        <f t="shared" si="5"/>
        <v>-</v>
      </c>
      <c r="N50" s="172"/>
      <c r="O50" s="172">
        <f t="shared" si="5"/>
        <v>7</v>
      </c>
      <c r="P50" s="172"/>
      <c r="Q50" s="172" t="str">
        <f t="shared" si="5"/>
        <v>-</v>
      </c>
      <c r="R50" s="172"/>
      <c r="S50" s="172">
        <f t="shared" si="5"/>
        <v>6</v>
      </c>
      <c r="T50" s="172"/>
      <c r="U50" s="172">
        <f t="shared" si="5"/>
        <v>4</v>
      </c>
      <c r="V50" s="172"/>
      <c r="W50" s="172" t="str">
        <f t="shared" si="5"/>
        <v>-</v>
      </c>
      <c r="X50" s="172"/>
      <c r="Y50" s="172">
        <f t="shared" si="5"/>
        <v>13</v>
      </c>
      <c r="Z50" s="172"/>
      <c r="AA50" s="172">
        <f t="shared" si="5"/>
        <v>9</v>
      </c>
      <c r="AB50" s="172"/>
      <c r="AC50" s="172">
        <f t="shared" si="5"/>
        <v>10</v>
      </c>
      <c r="AD50" s="172"/>
      <c r="AE50" s="172" t="str">
        <f t="shared" si="5"/>
        <v>-</v>
      </c>
      <c r="AF50" s="172"/>
      <c r="AG50" s="172">
        <f t="shared" si="5"/>
        <v>16</v>
      </c>
      <c r="AH50" s="172"/>
      <c r="AJ50" s="19">
        <f t="shared" si="6"/>
        <v>11</v>
      </c>
    </row>
    <row r="51" spans="2:36" x14ac:dyDescent="0.3">
      <c r="B51" s="10" t="str">
        <f t="shared" si="4"/>
        <v>Walker</v>
      </c>
      <c r="C51" s="174" t="str">
        <f t="shared" si="5"/>
        <v>-</v>
      </c>
      <c r="D51" s="174"/>
      <c r="E51" s="174">
        <f t="shared" si="5"/>
        <v>14</v>
      </c>
      <c r="F51" s="174"/>
      <c r="G51" s="174" t="str">
        <f t="shared" si="5"/>
        <v>-</v>
      </c>
      <c r="H51" s="174"/>
      <c r="I51" s="174">
        <f t="shared" si="5"/>
        <v>11</v>
      </c>
      <c r="J51" s="174"/>
      <c r="K51" s="174">
        <f t="shared" si="5"/>
        <v>12</v>
      </c>
      <c r="L51" s="174"/>
      <c r="M51" s="174" t="str">
        <f t="shared" si="5"/>
        <v>-</v>
      </c>
      <c r="N51" s="174"/>
      <c r="O51" s="174">
        <f t="shared" si="5"/>
        <v>7</v>
      </c>
      <c r="P51" s="174"/>
      <c r="Q51" s="174" t="str">
        <f t="shared" si="5"/>
        <v>-</v>
      </c>
      <c r="R51" s="174"/>
      <c r="S51" s="174">
        <f t="shared" si="5"/>
        <v>3</v>
      </c>
      <c r="T51" s="174"/>
      <c r="U51" s="174">
        <f t="shared" si="5"/>
        <v>2</v>
      </c>
      <c r="V51" s="174"/>
      <c r="W51" s="174" t="str">
        <f t="shared" si="5"/>
        <v>-</v>
      </c>
      <c r="X51" s="174"/>
      <c r="Y51" s="174">
        <f t="shared" si="5"/>
        <v>16</v>
      </c>
      <c r="Z51" s="174"/>
      <c r="AA51" s="174">
        <f t="shared" si="5"/>
        <v>9</v>
      </c>
      <c r="AB51" s="174"/>
      <c r="AC51" s="174">
        <f t="shared" si="5"/>
        <v>13</v>
      </c>
      <c r="AD51" s="174"/>
      <c r="AE51" s="174" t="str">
        <f t="shared" si="5"/>
        <v>-</v>
      </c>
      <c r="AF51" s="174"/>
      <c r="AG51" s="174">
        <f t="shared" si="5"/>
        <v>15</v>
      </c>
      <c r="AH51" s="174"/>
      <c r="AJ51" s="19">
        <f t="shared" si="6"/>
        <v>10</v>
      </c>
    </row>
    <row r="52" spans="2:36" x14ac:dyDescent="0.3">
      <c r="B52" s="97" t="str">
        <f t="shared" si="4"/>
        <v>A. Little</v>
      </c>
      <c r="C52" s="172">
        <f t="shared" si="5"/>
        <v>4</v>
      </c>
      <c r="D52" s="172"/>
      <c r="E52" s="172">
        <f t="shared" si="5"/>
        <v>16</v>
      </c>
      <c r="F52" s="172"/>
      <c r="G52" s="172" t="str">
        <f t="shared" si="5"/>
        <v>-</v>
      </c>
      <c r="H52" s="172"/>
      <c r="I52" s="172">
        <f t="shared" si="5"/>
        <v>7</v>
      </c>
      <c r="J52" s="172"/>
      <c r="K52" s="172">
        <f t="shared" si="5"/>
        <v>15</v>
      </c>
      <c r="L52" s="172"/>
      <c r="M52" s="172" t="str">
        <f t="shared" si="5"/>
        <v>-</v>
      </c>
      <c r="N52" s="172"/>
      <c r="O52" s="172">
        <f t="shared" si="5"/>
        <v>12</v>
      </c>
      <c r="P52" s="172"/>
      <c r="Q52" s="172" t="str">
        <f t="shared" si="5"/>
        <v>-</v>
      </c>
      <c r="R52" s="172"/>
      <c r="S52" s="172">
        <f t="shared" si="5"/>
        <v>2</v>
      </c>
      <c r="T52" s="172"/>
      <c r="U52" s="172" t="str">
        <f t="shared" si="5"/>
        <v>-</v>
      </c>
      <c r="V52" s="172"/>
      <c r="W52" s="172" t="str">
        <f t="shared" si="5"/>
        <v>-</v>
      </c>
      <c r="X52" s="172"/>
      <c r="Y52" s="172">
        <f t="shared" si="5"/>
        <v>11</v>
      </c>
      <c r="Z52" s="172"/>
      <c r="AA52" s="172">
        <f t="shared" si="5"/>
        <v>9</v>
      </c>
      <c r="AB52" s="172"/>
      <c r="AC52" s="172">
        <f t="shared" si="5"/>
        <v>13</v>
      </c>
      <c r="AD52" s="172"/>
      <c r="AE52" s="172" t="str">
        <f t="shared" si="5"/>
        <v>-</v>
      </c>
      <c r="AF52" s="172"/>
      <c r="AG52" s="172">
        <f t="shared" ref="AG52" si="7">IF(AG19=AG$36,AH19,"-")</f>
        <v>14</v>
      </c>
      <c r="AH52" s="172"/>
      <c r="AJ52" s="19">
        <f t="shared" si="6"/>
        <v>10</v>
      </c>
    </row>
    <row r="53" spans="2:36" x14ac:dyDescent="0.3">
      <c r="B53" s="10" t="str">
        <f t="shared" si="4"/>
        <v>Carly</v>
      </c>
      <c r="C53" s="174">
        <f t="shared" ref="C53:AG62" si="8">IF(C20=C$36,D20,"-")</f>
        <v>8</v>
      </c>
      <c r="D53" s="174"/>
      <c r="E53" s="174">
        <f t="shared" si="8"/>
        <v>16</v>
      </c>
      <c r="F53" s="174"/>
      <c r="G53" s="174" t="str">
        <f t="shared" si="8"/>
        <v>-</v>
      </c>
      <c r="H53" s="174"/>
      <c r="I53" s="174">
        <f t="shared" si="8"/>
        <v>14</v>
      </c>
      <c r="J53" s="174"/>
      <c r="K53" s="174">
        <f t="shared" si="8"/>
        <v>15</v>
      </c>
      <c r="L53" s="174"/>
      <c r="M53" s="174" t="str">
        <f t="shared" si="8"/>
        <v>-</v>
      </c>
      <c r="N53" s="174"/>
      <c r="O53" s="174">
        <f t="shared" si="8"/>
        <v>5</v>
      </c>
      <c r="P53" s="174"/>
      <c r="Q53" s="174">
        <f t="shared" si="8"/>
        <v>3</v>
      </c>
      <c r="R53" s="174"/>
      <c r="S53" s="174">
        <f t="shared" si="8"/>
        <v>6</v>
      </c>
      <c r="T53" s="174"/>
      <c r="U53" s="174">
        <f t="shared" si="8"/>
        <v>7</v>
      </c>
      <c r="V53" s="174"/>
      <c r="W53" s="174">
        <f t="shared" si="8"/>
        <v>2</v>
      </c>
      <c r="X53" s="174"/>
      <c r="Y53" s="174">
        <f t="shared" si="8"/>
        <v>13</v>
      </c>
      <c r="Z53" s="174"/>
      <c r="AA53" s="174">
        <f t="shared" si="8"/>
        <v>9</v>
      </c>
      <c r="AB53" s="174"/>
      <c r="AC53" s="174">
        <f t="shared" si="8"/>
        <v>12</v>
      </c>
      <c r="AD53" s="174"/>
      <c r="AE53" s="174" t="str">
        <f t="shared" si="8"/>
        <v>-</v>
      </c>
      <c r="AF53" s="174"/>
      <c r="AG53" s="174">
        <f t="shared" si="8"/>
        <v>11</v>
      </c>
      <c r="AH53" s="174"/>
      <c r="AJ53" s="19">
        <f t="shared" si="6"/>
        <v>13</v>
      </c>
    </row>
    <row r="54" spans="2:36" x14ac:dyDescent="0.3">
      <c r="B54" s="88" t="str">
        <f t="shared" si="4"/>
        <v>Bobbo</v>
      </c>
      <c r="C54" s="172" t="str">
        <f t="shared" si="8"/>
        <v>-</v>
      </c>
      <c r="D54" s="172"/>
      <c r="E54" s="172">
        <f t="shared" si="8"/>
        <v>14</v>
      </c>
      <c r="F54" s="172"/>
      <c r="G54" s="172" t="str">
        <f t="shared" si="8"/>
        <v>-</v>
      </c>
      <c r="H54" s="172"/>
      <c r="I54" s="172">
        <f t="shared" si="8"/>
        <v>6</v>
      </c>
      <c r="J54" s="172"/>
      <c r="K54" s="172">
        <f t="shared" si="8"/>
        <v>9</v>
      </c>
      <c r="L54" s="172"/>
      <c r="M54" s="172" t="str">
        <f t="shared" si="8"/>
        <v>-</v>
      </c>
      <c r="N54" s="172"/>
      <c r="O54" s="172">
        <f t="shared" si="8"/>
        <v>15</v>
      </c>
      <c r="P54" s="172"/>
      <c r="Q54" s="172" t="str">
        <f t="shared" si="8"/>
        <v>-</v>
      </c>
      <c r="R54" s="172"/>
      <c r="S54" s="172">
        <f t="shared" si="8"/>
        <v>2</v>
      </c>
      <c r="T54" s="172"/>
      <c r="U54" s="172">
        <f t="shared" si="8"/>
        <v>4</v>
      </c>
      <c r="V54" s="172"/>
      <c r="W54" s="172" t="str">
        <f t="shared" si="8"/>
        <v>-</v>
      </c>
      <c r="X54" s="172"/>
      <c r="Y54" s="172">
        <f t="shared" si="8"/>
        <v>13</v>
      </c>
      <c r="Z54" s="172"/>
      <c r="AA54" s="172" t="str">
        <f t="shared" si="8"/>
        <v>-</v>
      </c>
      <c r="AB54" s="172"/>
      <c r="AC54" s="172">
        <f t="shared" si="8"/>
        <v>16</v>
      </c>
      <c r="AD54" s="172"/>
      <c r="AE54" s="172" t="str">
        <f t="shared" si="8"/>
        <v>-</v>
      </c>
      <c r="AF54" s="172"/>
      <c r="AG54" s="172">
        <f t="shared" si="8"/>
        <v>12</v>
      </c>
      <c r="AH54" s="172"/>
      <c r="AJ54" s="19">
        <f t="shared" si="6"/>
        <v>9</v>
      </c>
    </row>
    <row r="55" spans="2:36" x14ac:dyDescent="0.3">
      <c r="B55" s="83" t="str">
        <f t="shared" si="4"/>
        <v>Trent</v>
      </c>
      <c r="C55" s="174" t="str">
        <f t="shared" si="8"/>
        <v>-</v>
      </c>
      <c r="D55" s="174"/>
      <c r="E55" s="174">
        <f t="shared" si="8"/>
        <v>16</v>
      </c>
      <c r="F55" s="174"/>
      <c r="G55" s="174" t="str">
        <f t="shared" si="8"/>
        <v>-</v>
      </c>
      <c r="H55" s="174"/>
      <c r="I55" s="174">
        <f t="shared" si="8"/>
        <v>13</v>
      </c>
      <c r="J55" s="174"/>
      <c r="K55" s="174">
        <f t="shared" si="8"/>
        <v>11</v>
      </c>
      <c r="L55" s="174"/>
      <c r="M55" s="174" t="str">
        <f t="shared" si="8"/>
        <v>-</v>
      </c>
      <c r="N55" s="174"/>
      <c r="O55" s="174">
        <f t="shared" si="8"/>
        <v>3</v>
      </c>
      <c r="P55" s="174"/>
      <c r="Q55" s="174" t="str">
        <f t="shared" si="8"/>
        <v>-</v>
      </c>
      <c r="R55" s="174"/>
      <c r="S55" s="174">
        <f t="shared" si="8"/>
        <v>5</v>
      </c>
      <c r="T55" s="174"/>
      <c r="U55" s="174">
        <f t="shared" si="8"/>
        <v>10</v>
      </c>
      <c r="V55" s="174"/>
      <c r="W55" s="174" t="str">
        <f t="shared" si="8"/>
        <v>-</v>
      </c>
      <c r="X55" s="174"/>
      <c r="Y55" s="174">
        <f t="shared" si="8"/>
        <v>14</v>
      </c>
      <c r="Z55" s="174"/>
      <c r="AA55" s="174">
        <f t="shared" si="8"/>
        <v>6</v>
      </c>
      <c r="AB55" s="174"/>
      <c r="AC55" s="174">
        <f t="shared" si="8"/>
        <v>4</v>
      </c>
      <c r="AD55" s="174"/>
      <c r="AE55" s="174" t="str">
        <f t="shared" si="8"/>
        <v>-</v>
      </c>
      <c r="AF55" s="174"/>
      <c r="AG55" s="174">
        <f t="shared" si="8"/>
        <v>2</v>
      </c>
      <c r="AH55" s="174"/>
      <c r="AJ55" s="19">
        <f t="shared" si="6"/>
        <v>10</v>
      </c>
    </row>
    <row r="56" spans="2:36" x14ac:dyDescent="0.3">
      <c r="B56" s="88" t="str">
        <f t="shared" si="4"/>
        <v>Dean</v>
      </c>
      <c r="C56" s="172">
        <f t="shared" si="8"/>
        <v>11</v>
      </c>
      <c r="D56" s="172"/>
      <c r="E56" s="172">
        <f t="shared" si="8"/>
        <v>16</v>
      </c>
      <c r="F56" s="172"/>
      <c r="G56" s="172" t="str">
        <f t="shared" si="8"/>
        <v>-</v>
      </c>
      <c r="H56" s="172"/>
      <c r="I56" s="172">
        <f t="shared" si="8"/>
        <v>8</v>
      </c>
      <c r="J56" s="172"/>
      <c r="K56" s="172">
        <f t="shared" si="8"/>
        <v>15</v>
      </c>
      <c r="L56" s="172"/>
      <c r="M56" s="172" t="str">
        <f t="shared" si="8"/>
        <v>-</v>
      </c>
      <c r="N56" s="172"/>
      <c r="O56" s="172">
        <f t="shared" si="8"/>
        <v>14</v>
      </c>
      <c r="P56" s="172"/>
      <c r="Q56" s="172" t="str">
        <f t="shared" si="8"/>
        <v>-</v>
      </c>
      <c r="R56" s="172"/>
      <c r="S56" s="172">
        <f t="shared" si="8"/>
        <v>3</v>
      </c>
      <c r="T56" s="172"/>
      <c r="U56" s="172" t="str">
        <f t="shared" si="8"/>
        <v>-</v>
      </c>
      <c r="V56" s="172"/>
      <c r="W56" s="172" t="str">
        <f t="shared" si="8"/>
        <v>-</v>
      </c>
      <c r="X56" s="172"/>
      <c r="Y56" s="172">
        <f t="shared" si="8"/>
        <v>12</v>
      </c>
      <c r="Z56" s="172"/>
      <c r="AA56" s="172">
        <f t="shared" si="8"/>
        <v>6</v>
      </c>
      <c r="AB56" s="172"/>
      <c r="AC56" s="172">
        <f t="shared" si="8"/>
        <v>7</v>
      </c>
      <c r="AD56" s="172"/>
      <c r="AE56" s="172" t="str">
        <f t="shared" si="8"/>
        <v>-</v>
      </c>
      <c r="AF56" s="172"/>
      <c r="AG56" s="172">
        <f t="shared" si="8"/>
        <v>10</v>
      </c>
      <c r="AH56" s="172"/>
      <c r="AJ56" s="19">
        <f t="shared" si="6"/>
        <v>10</v>
      </c>
    </row>
    <row r="57" spans="2:36" x14ac:dyDescent="0.3">
      <c r="B57" s="83" t="str">
        <f t="shared" si="4"/>
        <v>Randi</v>
      </c>
      <c r="C57" s="174" t="str">
        <f t="shared" si="8"/>
        <v>-</v>
      </c>
      <c r="D57" s="174"/>
      <c r="E57" s="174">
        <f t="shared" si="8"/>
        <v>15</v>
      </c>
      <c r="F57" s="174"/>
      <c r="G57" s="174" t="str">
        <f t="shared" si="8"/>
        <v>-</v>
      </c>
      <c r="H57" s="174"/>
      <c r="I57" s="174">
        <f t="shared" si="8"/>
        <v>11</v>
      </c>
      <c r="J57" s="174"/>
      <c r="K57" s="174">
        <f t="shared" si="8"/>
        <v>10</v>
      </c>
      <c r="L57" s="174"/>
      <c r="M57" s="174" t="str">
        <f t="shared" si="8"/>
        <v>-</v>
      </c>
      <c r="N57" s="174"/>
      <c r="O57" s="174">
        <f t="shared" si="8"/>
        <v>8</v>
      </c>
      <c r="P57" s="174"/>
      <c r="Q57" s="174" t="str">
        <f t="shared" si="8"/>
        <v>-</v>
      </c>
      <c r="R57" s="174"/>
      <c r="S57" s="174">
        <f t="shared" si="8"/>
        <v>5</v>
      </c>
      <c r="T57" s="174"/>
      <c r="U57" s="174">
        <f t="shared" si="8"/>
        <v>3</v>
      </c>
      <c r="V57" s="174"/>
      <c r="W57" s="174" t="str">
        <f t="shared" si="8"/>
        <v>-</v>
      </c>
      <c r="X57" s="174"/>
      <c r="Y57" s="174">
        <f t="shared" si="8"/>
        <v>16</v>
      </c>
      <c r="Z57" s="174"/>
      <c r="AA57" s="174" t="str">
        <f t="shared" si="8"/>
        <v>-</v>
      </c>
      <c r="AB57" s="174"/>
      <c r="AC57" s="174">
        <f t="shared" si="8"/>
        <v>13</v>
      </c>
      <c r="AD57" s="174"/>
      <c r="AE57" s="174" t="str">
        <f t="shared" si="8"/>
        <v>-</v>
      </c>
      <c r="AF57" s="174"/>
      <c r="AG57" s="174">
        <f t="shared" si="8"/>
        <v>14</v>
      </c>
      <c r="AH57" s="174"/>
      <c r="AJ57" s="19">
        <f t="shared" si="6"/>
        <v>9</v>
      </c>
    </row>
    <row r="58" spans="2:36" x14ac:dyDescent="0.3">
      <c r="B58" s="88" t="str">
        <f t="shared" si="4"/>
        <v>Brett J.</v>
      </c>
      <c r="C58" s="172" t="str">
        <f t="shared" si="8"/>
        <v>-</v>
      </c>
      <c r="D58" s="172"/>
      <c r="E58" s="172">
        <f t="shared" si="8"/>
        <v>15</v>
      </c>
      <c r="F58" s="172"/>
      <c r="G58" s="172" t="str">
        <f t="shared" si="8"/>
        <v>-</v>
      </c>
      <c r="H58" s="172"/>
      <c r="I58" s="172">
        <f t="shared" si="8"/>
        <v>13</v>
      </c>
      <c r="J58" s="172"/>
      <c r="K58" s="172">
        <f>IF(K25=K$36,L25,"-")</f>
        <v>9</v>
      </c>
      <c r="L58" s="172"/>
      <c r="M58" s="172" t="str">
        <f t="shared" si="8"/>
        <v>-</v>
      </c>
      <c r="N58" s="172"/>
      <c r="O58" s="172">
        <f t="shared" si="8"/>
        <v>8</v>
      </c>
      <c r="P58" s="172"/>
      <c r="Q58" s="172">
        <f t="shared" si="8"/>
        <v>3</v>
      </c>
      <c r="R58" s="172"/>
      <c r="S58" s="172" t="str">
        <f t="shared" si="8"/>
        <v>-</v>
      </c>
      <c r="T58" s="172"/>
      <c r="U58" s="172">
        <f t="shared" si="8"/>
        <v>6</v>
      </c>
      <c r="V58" s="172"/>
      <c r="W58" s="172" t="str">
        <f t="shared" si="8"/>
        <v>-</v>
      </c>
      <c r="X58" s="172"/>
      <c r="Y58" s="172">
        <f t="shared" si="8"/>
        <v>16</v>
      </c>
      <c r="Z58" s="172"/>
      <c r="AA58" s="172">
        <f t="shared" si="8"/>
        <v>14</v>
      </c>
      <c r="AB58" s="172"/>
      <c r="AC58" s="172">
        <f t="shared" si="8"/>
        <v>10</v>
      </c>
      <c r="AD58" s="172"/>
      <c r="AE58" s="172" t="str">
        <f t="shared" si="8"/>
        <v>-</v>
      </c>
      <c r="AF58" s="172"/>
      <c r="AG58" s="172">
        <f t="shared" si="8"/>
        <v>7</v>
      </c>
      <c r="AH58" s="172"/>
      <c r="AJ58" s="19">
        <f t="shared" si="6"/>
        <v>10</v>
      </c>
    </row>
    <row r="59" spans="2:36" x14ac:dyDescent="0.3">
      <c r="B59" s="83" t="str">
        <f t="shared" si="4"/>
        <v>Derek</v>
      </c>
      <c r="C59" s="174">
        <f t="shared" si="8"/>
        <v>6</v>
      </c>
      <c r="D59" s="174"/>
      <c r="E59" s="174">
        <f t="shared" si="8"/>
        <v>16</v>
      </c>
      <c r="F59" s="174"/>
      <c r="G59" s="174" t="str">
        <f t="shared" si="8"/>
        <v>-</v>
      </c>
      <c r="H59" s="174"/>
      <c r="I59" s="174">
        <f t="shared" si="8"/>
        <v>11</v>
      </c>
      <c r="J59" s="174"/>
      <c r="K59" s="174">
        <f t="shared" si="8"/>
        <v>15</v>
      </c>
      <c r="L59" s="174"/>
      <c r="M59" s="174">
        <f t="shared" si="8"/>
        <v>4</v>
      </c>
      <c r="N59" s="174"/>
      <c r="O59" s="174">
        <f t="shared" si="8"/>
        <v>7</v>
      </c>
      <c r="P59" s="174"/>
      <c r="Q59" s="174" t="str">
        <f t="shared" si="8"/>
        <v>-</v>
      </c>
      <c r="R59" s="174"/>
      <c r="S59" s="174">
        <f t="shared" si="8"/>
        <v>12</v>
      </c>
      <c r="T59" s="174"/>
      <c r="U59" s="174" t="str">
        <f t="shared" si="8"/>
        <v>-</v>
      </c>
      <c r="V59" s="174"/>
      <c r="W59" s="174" t="str">
        <f t="shared" si="8"/>
        <v>-</v>
      </c>
      <c r="X59" s="174"/>
      <c r="Y59" s="174">
        <f t="shared" si="8"/>
        <v>14</v>
      </c>
      <c r="Z59" s="174"/>
      <c r="AA59" s="174" t="str">
        <f t="shared" si="8"/>
        <v>-</v>
      </c>
      <c r="AB59" s="174"/>
      <c r="AC59" s="174">
        <f t="shared" si="8"/>
        <v>10</v>
      </c>
      <c r="AD59" s="174"/>
      <c r="AE59" s="174" t="str">
        <f t="shared" si="8"/>
        <v>-</v>
      </c>
      <c r="AF59" s="174"/>
      <c r="AG59" s="174" t="str">
        <f t="shared" si="8"/>
        <v>-</v>
      </c>
      <c r="AH59" s="174"/>
      <c r="AJ59" s="19">
        <f t="shared" si="6"/>
        <v>9</v>
      </c>
    </row>
    <row r="60" spans="2:36" x14ac:dyDescent="0.3">
      <c r="B60" s="88" t="str">
        <f t="shared" si="4"/>
        <v>Colby</v>
      </c>
      <c r="C60" s="172" t="str">
        <f t="shared" si="8"/>
        <v>-</v>
      </c>
      <c r="D60" s="172"/>
      <c r="E60" s="172">
        <f t="shared" si="8"/>
        <v>13</v>
      </c>
      <c r="F60" s="172"/>
      <c r="G60" s="172" t="str">
        <f t="shared" si="8"/>
        <v>-</v>
      </c>
      <c r="H60" s="172"/>
      <c r="I60" s="172" t="str">
        <f t="shared" si="8"/>
        <v>-</v>
      </c>
      <c r="J60" s="172"/>
      <c r="K60" s="172">
        <f t="shared" si="8"/>
        <v>14</v>
      </c>
      <c r="L60" s="172"/>
      <c r="M60" s="172" t="str">
        <f t="shared" si="8"/>
        <v>-</v>
      </c>
      <c r="N60" s="172"/>
      <c r="O60" s="172">
        <f t="shared" si="8"/>
        <v>12</v>
      </c>
      <c r="P60" s="172"/>
      <c r="Q60" s="172" t="str">
        <f t="shared" si="8"/>
        <v>-</v>
      </c>
      <c r="R60" s="172"/>
      <c r="S60" s="172" t="str">
        <f t="shared" si="8"/>
        <v>-</v>
      </c>
      <c r="T60" s="172"/>
      <c r="U60" s="172" t="str">
        <f t="shared" si="8"/>
        <v>-</v>
      </c>
      <c r="V60" s="172"/>
      <c r="W60" s="172">
        <f t="shared" si="8"/>
        <v>5</v>
      </c>
      <c r="X60" s="172"/>
      <c r="Y60" s="172">
        <f t="shared" si="8"/>
        <v>8</v>
      </c>
      <c r="Z60" s="172"/>
      <c r="AA60" s="172">
        <f t="shared" si="8"/>
        <v>15</v>
      </c>
      <c r="AB60" s="172"/>
      <c r="AC60" s="172">
        <f t="shared" si="8"/>
        <v>16</v>
      </c>
      <c r="AD60" s="172"/>
      <c r="AE60" s="172" t="str">
        <f t="shared" si="8"/>
        <v>-</v>
      </c>
      <c r="AF60" s="172"/>
      <c r="AG60" s="172" t="str">
        <f t="shared" si="8"/>
        <v>-</v>
      </c>
      <c r="AH60" s="172"/>
      <c r="AJ60" s="19">
        <f t="shared" si="6"/>
        <v>7</v>
      </c>
    </row>
    <row r="61" spans="2:36" x14ac:dyDescent="0.3">
      <c r="B61" s="83" t="str">
        <f t="shared" si="4"/>
        <v>Bret F.</v>
      </c>
      <c r="C61" s="174">
        <f t="shared" si="8"/>
        <v>15</v>
      </c>
      <c r="D61" s="174"/>
      <c r="E61" s="174">
        <f t="shared" si="8"/>
        <v>12</v>
      </c>
      <c r="F61" s="174"/>
      <c r="G61" s="174" t="str">
        <f t="shared" si="8"/>
        <v>-</v>
      </c>
      <c r="H61" s="174"/>
      <c r="I61" s="174">
        <f t="shared" si="8"/>
        <v>7</v>
      </c>
      <c r="J61" s="174"/>
      <c r="K61" s="174">
        <f t="shared" si="8"/>
        <v>13</v>
      </c>
      <c r="L61" s="174"/>
      <c r="M61" s="174" t="str">
        <f t="shared" si="8"/>
        <v>-</v>
      </c>
      <c r="N61" s="174"/>
      <c r="O61" s="174">
        <f t="shared" si="8"/>
        <v>9</v>
      </c>
      <c r="P61" s="174"/>
      <c r="Q61" s="174" t="str">
        <f t="shared" si="8"/>
        <v>-</v>
      </c>
      <c r="R61" s="174"/>
      <c r="S61" s="174">
        <f t="shared" si="8"/>
        <v>3</v>
      </c>
      <c r="T61" s="174"/>
      <c r="U61" s="174">
        <f t="shared" si="8"/>
        <v>5</v>
      </c>
      <c r="V61" s="174"/>
      <c r="W61" s="174" t="str">
        <f t="shared" si="8"/>
        <v>-</v>
      </c>
      <c r="X61" s="174"/>
      <c r="Y61" s="174">
        <f t="shared" si="8"/>
        <v>11</v>
      </c>
      <c r="Z61" s="174"/>
      <c r="AA61" s="174">
        <f t="shared" si="8"/>
        <v>2</v>
      </c>
      <c r="AB61" s="174"/>
      <c r="AC61" s="174">
        <f t="shared" si="8"/>
        <v>14</v>
      </c>
      <c r="AD61" s="174"/>
      <c r="AE61" s="174" t="str">
        <f t="shared" si="8"/>
        <v>-</v>
      </c>
      <c r="AF61" s="174"/>
      <c r="AG61" s="174">
        <f t="shared" si="8"/>
        <v>16</v>
      </c>
      <c r="AH61" s="174"/>
      <c r="AJ61" s="19">
        <f t="shared" si="6"/>
        <v>11</v>
      </c>
    </row>
    <row r="62" spans="2:36" x14ac:dyDescent="0.3">
      <c r="B62" s="91" t="str">
        <f t="shared" si="4"/>
        <v>Chad</v>
      </c>
      <c r="C62" s="172">
        <f t="shared" si="8"/>
        <v>15</v>
      </c>
      <c r="D62" s="172"/>
      <c r="E62" s="172">
        <f t="shared" si="8"/>
        <v>16</v>
      </c>
      <c r="F62" s="172"/>
      <c r="G62" s="172" t="str">
        <f t="shared" si="8"/>
        <v>-</v>
      </c>
      <c r="H62" s="172"/>
      <c r="I62" s="172">
        <f t="shared" si="8"/>
        <v>12</v>
      </c>
      <c r="J62" s="172"/>
      <c r="K62" s="172">
        <f t="shared" si="8"/>
        <v>13</v>
      </c>
      <c r="L62" s="172"/>
      <c r="M62" s="172">
        <f t="shared" si="8"/>
        <v>2</v>
      </c>
      <c r="N62" s="172"/>
      <c r="O62" s="172">
        <f t="shared" si="8"/>
        <v>5</v>
      </c>
      <c r="P62" s="172"/>
      <c r="Q62" s="172" t="str">
        <f t="shared" si="8"/>
        <v>-</v>
      </c>
      <c r="R62" s="172"/>
      <c r="S62" s="172">
        <f t="shared" si="8"/>
        <v>3</v>
      </c>
      <c r="T62" s="172"/>
      <c r="U62" s="172" t="str">
        <f t="shared" si="8"/>
        <v>-</v>
      </c>
      <c r="V62" s="172"/>
      <c r="W62" s="172" t="str">
        <f t="shared" si="8"/>
        <v>-</v>
      </c>
      <c r="X62" s="172"/>
      <c r="Y62" s="172">
        <f t="shared" si="8"/>
        <v>14</v>
      </c>
      <c r="Z62" s="172"/>
      <c r="AA62" s="172">
        <f t="shared" si="8"/>
        <v>9</v>
      </c>
      <c r="AB62" s="172"/>
      <c r="AC62" s="172">
        <f t="shared" si="8"/>
        <v>11</v>
      </c>
      <c r="AD62" s="172"/>
      <c r="AE62" s="172" t="str">
        <f t="shared" si="8"/>
        <v>-</v>
      </c>
      <c r="AF62" s="172"/>
      <c r="AG62" s="172" t="str">
        <f t="shared" si="8"/>
        <v>-</v>
      </c>
      <c r="AH62" s="172"/>
      <c r="AJ62" s="19">
        <f t="shared" si="6"/>
        <v>10</v>
      </c>
    </row>
    <row r="63" spans="2:36" x14ac:dyDescent="0.3">
      <c r="AI63">
        <f>SUM(D63:AH63)</f>
        <v>0</v>
      </c>
    </row>
    <row r="64" spans="2:36" x14ac:dyDescent="0.3">
      <c r="AI64">
        <f t="shared" ref="AI64:AI88" si="9">SUM(D64:AH64)</f>
        <v>0</v>
      </c>
    </row>
    <row r="65" spans="35:35" x14ac:dyDescent="0.3">
      <c r="AI65">
        <f t="shared" si="9"/>
        <v>0</v>
      </c>
    </row>
    <row r="66" spans="35:35" x14ac:dyDescent="0.3">
      <c r="AI66">
        <f t="shared" si="9"/>
        <v>0</v>
      </c>
    </row>
    <row r="67" spans="35:35" x14ac:dyDescent="0.3">
      <c r="AI67">
        <f t="shared" si="9"/>
        <v>0</v>
      </c>
    </row>
    <row r="68" spans="35:35" x14ac:dyDescent="0.3">
      <c r="AI68">
        <f t="shared" si="9"/>
        <v>0</v>
      </c>
    </row>
    <row r="69" spans="35:35" x14ac:dyDescent="0.3">
      <c r="AI69">
        <f t="shared" si="9"/>
        <v>0</v>
      </c>
    </row>
    <row r="70" spans="35:35" x14ac:dyDescent="0.3">
      <c r="AI70">
        <f t="shared" si="9"/>
        <v>0</v>
      </c>
    </row>
    <row r="71" spans="35:35" x14ac:dyDescent="0.3">
      <c r="AI71">
        <f t="shared" si="9"/>
        <v>0</v>
      </c>
    </row>
    <row r="72" spans="35:35" x14ac:dyDescent="0.3">
      <c r="AI72">
        <f t="shared" si="9"/>
        <v>0</v>
      </c>
    </row>
    <row r="73" spans="35:35" x14ac:dyDescent="0.3">
      <c r="AI73">
        <f t="shared" si="9"/>
        <v>0</v>
      </c>
    </row>
    <row r="74" spans="35:35" x14ac:dyDescent="0.3">
      <c r="AI74">
        <f t="shared" si="9"/>
        <v>0</v>
      </c>
    </row>
    <row r="75" spans="35:35" x14ac:dyDescent="0.3">
      <c r="AI75">
        <f t="shared" si="9"/>
        <v>0</v>
      </c>
    </row>
    <row r="76" spans="35:35" x14ac:dyDescent="0.3">
      <c r="AI76">
        <f t="shared" si="9"/>
        <v>0</v>
      </c>
    </row>
    <row r="77" spans="35:35" x14ac:dyDescent="0.3">
      <c r="AI77">
        <f t="shared" si="9"/>
        <v>0</v>
      </c>
    </row>
    <row r="78" spans="35:35" x14ac:dyDescent="0.3">
      <c r="AI78">
        <f t="shared" si="9"/>
        <v>0</v>
      </c>
    </row>
    <row r="79" spans="35:35" x14ac:dyDescent="0.3">
      <c r="AI79">
        <f t="shared" si="9"/>
        <v>0</v>
      </c>
    </row>
    <row r="80" spans="35:35" x14ac:dyDescent="0.3">
      <c r="AI80">
        <f t="shared" si="9"/>
        <v>0</v>
      </c>
    </row>
    <row r="81" spans="35:35" x14ac:dyDescent="0.3">
      <c r="AI81">
        <f t="shared" si="9"/>
        <v>0</v>
      </c>
    </row>
    <row r="82" spans="35:35" x14ac:dyDescent="0.3">
      <c r="AI82">
        <f t="shared" si="9"/>
        <v>0</v>
      </c>
    </row>
    <row r="83" spans="35:35" x14ac:dyDescent="0.3">
      <c r="AI83">
        <f t="shared" si="9"/>
        <v>0</v>
      </c>
    </row>
    <row r="84" spans="35:35" x14ac:dyDescent="0.3">
      <c r="AI84">
        <f t="shared" si="9"/>
        <v>0</v>
      </c>
    </row>
    <row r="85" spans="35:35" x14ac:dyDescent="0.3">
      <c r="AI85">
        <f t="shared" si="9"/>
        <v>0</v>
      </c>
    </row>
    <row r="86" spans="35:35" x14ac:dyDescent="0.3">
      <c r="AI86">
        <f t="shared" si="9"/>
        <v>0</v>
      </c>
    </row>
    <row r="87" spans="35:35" x14ac:dyDescent="0.3">
      <c r="AI87">
        <f t="shared" si="9"/>
        <v>0</v>
      </c>
    </row>
    <row r="88" spans="35:35" x14ac:dyDescent="0.3">
      <c r="AI88">
        <f t="shared" si="9"/>
        <v>0</v>
      </c>
    </row>
  </sheetData>
  <mergeCells count="466">
    <mergeCell ref="AE58:AF58"/>
    <mergeCell ref="AG58:AH58"/>
    <mergeCell ref="S58:T58"/>
    <mergeCell ref="U58:V58"/>
    <mergeCell ref="W58:X58"/>
    <mergeCell ref="Y58:Z58"/>
    <mergeCell ref="AA58:AB58"/>
    <mergeCell ref="AC58:AD58"/>
    <mergeCell ref="AE52:AF52"/>
    <mergeCell ref="AG52:AH52"/>
    <mergeCell ref="U52:V52"/>
    <mergeCell ref="W52:X52"/>
    <mergeCell ref="Y52:Z52"/>
    <mergeCell ref="AA52:AB52"/>
    <mergeCell ref="AC52:AD52"/>
    <mergeCell ref="S53:T53"/>
    <mergeCell ref="U53:V53"/>
    <mergeCell ref="W53:X53"/>
    <mergeCell ref="Y53:Z53"/>
    <mergeCell ref="AA53:AB53"/>
    <mergeCell ref="AC53:AD53"/>
    <mergeCell ref="AE53:AF53"/>
    <mergeCell ref="U56:V56"/>
    <mergeCell ref="W56:X56"/>
    <mergeCell ref="C58:D58"/>
    <mergeCell ref="E58:F58"/>
    <mergeCell ref="G58:H58"/>
    <mergeCell ref="I58:J58"/>
    <mergeCell ref="K58:L58"/>
    <mergeCell ref="M58:N58"/>
    <mergeCell ref="O58:P58"/>
    <mergeCell ref="Q58:R58"/>
    <mergeCell ref="S52:T52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C51:D51"/>
    <mergeCell ref="E51:F51"/>
    <mergeCell ref="G51:H51"/>
    <mergeCell ref="I51:J51"/>
    <mergeCell ref="K51:L51"/>
    <mergeCell ref="M51:N51"/>
    <mergeCell ref="O51:P51"/>
    <mergeCell ref="Q51:R51"/>
    <mergeCell ref="S50:T50"/>
    <mergeCell ref="AE49:AF49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AE45:AF45"/>
    <mergeCell ref="G45:H45"/>
    <mergeCell ref="I45:J45"/>
    <mergeCell ref="K45:L45"/>
    <mergeCell ref="M45:N45"/>
    <mergeCell ref="O45:P45"/>
    <mergeCell ref="Q45:R45"/>
    <mergeCell ref="AE47:AF47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7:H37"/>
    <mergeCell ref="I37:J37"/>
    <mergeCell ref="K37:L37"/>
    <mergeCell ref="M37:N37"/>
    <mergeCell ref="O37:P37"/>
    <mergeCell ref="Q37:R37"/>
    <mergeCell ref="E30:F30"/>
    <mergeCell ref="G30:H30"/>
    <mergeCell ref="I30:J30"/>
    <mergeCell ref="K30:L30"/>
    <mergeCell ref="M30:N30"/>
    <mergeCell ref="O30:P30"/>
    <mergeCell ref="Q30:R30"/>
    <mergeCell ref="AE36:AF36"/>
    <mergeCell ref="AG36:AH36"/>
    <mergeCell ref="U36:V36"/>
    <mergeCell ref="W36:X36"/>
    <mergeCell ref="Y36:Z36"/>
    <mergeCell ref="AA36:AB36"/>
    <mergeCell ref="AC36:AD36"/>
    <mergeCell ref="C30:D30"/>
    <mergeCell ref="S36:T36"/>
    <mergeCell ref="C31:AI31"/>
    <mergeCell ref="C36:D36"/>
    <mergeCell ref="E36:F36"/>
    <mergeCell ref="G36:H36"/>
    <mergeCell ref="I36:J36"/>
    <mergeCell ref="K36:L36"/>
    <mergeCell ref="M36:N36"/>
    <mergeCell ref="O36:P36"/>
    <mergeCell ref="Q36:R36"/>
    <mergeCell ref="S30:T30"/>
    <mergeCell ref="AG30:AH30"/>
    <mergeCell ref="U30:V30"/>
    <mergeCell ref="W30:X30"/>
    <mergeCell ref="Y30:Z30"/>
    <mergeCell ref="AA30:AB30"/>
    <mergeCell ref="AC30:AD30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30:AF30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Q54:R54"/>
    <mergeCell ref="S54:T54"/>
    <mergeCell ref="U54:V54"/>
    <mergeCell ref="W54:X54"/>
    <mergeCell ref="Y54:Z54"/>
    <mergeCell ref="Y56:Z56"/>
    <mergeCell ref="AA54:AB54"/>
    <mergeCell ref="AC54:AD54"/>
    <mergeCell ref="AE54:AF54"/>
    <mergeCell ref="U55:V55"/>
    <mergeCell ref="W55:X55"/>
    <mergeCell ref="Y55:Z55"/>
    <mergeCell ref="AA55:AB55"/>
    <mergeCell ref="AC55:AD55"/>
    <mergeCell ref="AE55:AF55"/>
    <mergeCell ref="W57:X57"/>
    <mergeCell ref="Y57:Z57"/>
    <mergeCell ref="AA57:AB57"/>
    <mergeCell ref="AC57:AD57"/>
    <mergeCell ref="AE57:AF57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E60:F60"/>
    <mergeCell ref="G60:H60"/>
    <mergeCell ref="I60:J60"/>
    <mergeCell ref="K60:L60"/>
    <mergeCell ref="M60:N60"/>
    <mergeCell ref="O60:P60"/>
    <mergeCell ref="Q60:R60"/>
    <mergeCell ref="S60:T60"/>
    <mergeCell ref="AG53:AH53"/>
    <mergeCell ref="AG54:AH54"/>
    <mergeCell ref="AG55:AH55"/>
    <mergeCell ref="AG56:AH56"/>
    <mergeCell ref="AG57:AH57"/>
    <mergeCell ref="U59:V59"/>
    <mergeCell ref="W59:X59"/>
    <mergeCell ref="Y59:Z59"/>
    <mergeCell ref="AA59:AB59"/>
    <mergeCell ref="AC59:AD59"/>
    <mergeCell ref="AE59:AF59"/>
    <mergeCell ref="AG59:AH59"/>
    <mergeCell ref="AA56:AB56"/>
    <mergeCell ref="AC56:AD56"/>
    <mergeCell ref="AE56:AF56"/>
    <mergeCell ref="U57:V57"/>
    <mergeCell ref="U60:V60"/>
    <mergeCell ref="W60:X60"/>
    <mergeCell ref="Y60:Z60"/>
    <mergeCell ref="AA60:AB60"/>
    <mergeCell ref="AC60:AD60"/>
    <mergeCell ref="AE60:AF60"/>
    <mergeCell ref="AG60:AH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AG61:AH61"/>
    <mergeCell ref="C60:D60"/>
    <mergeCell ref="U62:V62"/>
    <mergeCell ref="W62:X62"/>
    <mergeCell ref="Y62:Z62"/>
    <mergeCell ref="AA62:AB62"/>
    <mergeCell ref="AC62:AD62"/>
    <mergeCell ref="AE62:AF62"/>
    <mergeCell ref="AG62:AH62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</mergeCells>
  <conditionalFormatting sqref="C4:AH30">
    <cfRule type="cellIs" dxfId="540" priority="201" operator="equal">
      <formula>"LV"</formula>
    </cfRule>
    <cfRule type="cellIs" dxfId="539" priority="202" operator="equal">
      <formula>"LAR"</formula>
    </cfRule>
    <cfRule type="cellIs" dxfId="538" priority="203" operator="equal">
      <formula>"DET"</formula>
    </cfRule>
    <cfRule type="cellIs" dxfId="537" priority="204" operator="equal">
      <formula>"NYJ"</formula>
    </cfRule>
    <cfRule type="cellIs" dxfId="536" priority="205" operator="equal">
      <formula>"GB"</formula>
    </cfRule>
    <cfRule type="cellIs" dxfId="535" priority="206" operator="equal">
      <formula>"CHI"</formula>
    </cfRule>
    <cfRule type="cellIs" dxfId="534" priority="207" operator="equal">
      <formula>"ARI"</formula>
    </cfRule>
    <cfRule type="cellIs" dxfId="533" priority="208" operator="equal">
      <formula>"WAS"</formula>
    </cfRule>
    <cfRule type="cellIs" dxfId="532" priority="209" operator="equal">
      <formula>"CAR"</formula>
    </cfRule>
    <cfRule type="cellIs" dxfId="531" priority="210" operator="equal">
      <formula>"DAL"</formula>
    </cfRule>
    <cfRule type="cellIs" dxfId="530" priority="211" operator="equal">
      <formula>"DEN"</formula>
    </cfRule>
    <cfRule type="cellIs" dxfId="529" priority="212" operator="equal">
      <formula>"SEA"</formula>
    </cfRule>
    <cfRule type="cellIs" dxfId="528" priority="213" operator="equal">
      <formula>"LAC"</formula>
    </cfRule>
    <cfRule type="cellIs" dxfId="527" priority="214" operator="equal">
      <formula>"KC"</formula>
    </cfRule>
    <cfRule type="cellIs" dxfId="526" priority="215" operator="equal">
      <formula>"CLE"</formula>
    </cfRule>
    <cfRule type="cellIs" dxfId="525" priority="216" operator="equal">
      <formula>"PIT"</formula>
    </cfRule>
    <cfRule type="cellIs" dxfId="524" priority="217" operator="equal">
      <formula>"IND"</formula>
    </cfRule>
    <cfRule type="cellIs" dxfId="523" priority="218" operator="equal">
      <formula>"CIN"</formula>
    </cfRule>
    <cfRule type="cellIs" dxfId="522" priority="219" operator="equal">
      <formula>"MIA"</formula>
    </cfRule>
    <cfRule type="cellIs" dxfId="521" priority="220" operator="equal">
      <formula>"TEN"</formula>
    </cfRule>
    <cfRule type="cellIs" dxfId="520" priority="221" operator="equal">
      <formula>"MIN"</formula>
    </cfRule>
    <cfRule type="cellIs" dxfId="519" priority="222" operator="equal">
      <formula>"SF"</formula>
    </cfRule>
    <cfRule type="cellIs" dxfId="518" priority="223" operator="equal">
      <formula>"NE"</formula>
    </cfRule>
    <cfRule type="cellIs" dxfId="517" priority="224" operator="equal">
      <formula>"HOU"</formula>
    </cfRule>
    <cfRule type="cellIs" dxfId="516" priority="225" operator="equal">
      <formula>"NO"</formula>
    </cfRule>
    <cfRule type="cellIs" dxfId="515" priority="226" operator="equal">
      <formula>"TB"</formula>
    </cfRule>
    <cfRule type="cellIs" dxfId="514" priority="227" operator="equal">
      <formula>"NYG"</formula>
    </cfRule>
    <cfRule type="cellIs" dxfId="513" priority="228" operator="equal">
      <formula>"JAX"</formula>
    </cfRule>
    <cfRule type="cellIs" dxfId="512" priority="229" operator="equal">
      <formula>"BAL"</formula>
    </cfRule>
    <cfRule type="cellIs" dxfId="511" priority="230" operator="equal">
      <formula>"BUF"</formula>
    </cfRule>
    <cfRule type="cellIs" dxfId="510" priority="231" operator="equal">
      <formula>"PHI"</formula>
    </cfRule>
    <cfRule type="cellIs" dxfId="509" priority="232" operator="equal">
      <formula>"ATL"</formula>
    </cfRule>
  </conditionalFormatting>
  <conditionalFormatting sqref="C4:AH4">
    <cfRule type="duplicateValues" dxfId="508" priority="2"/>
  </conditionalFormatting>
  <conditionalFormatting sqref="AJ4:AJ29">
    <cfRule type="top10" dxfId="507" priority="1" rank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7C08-9DC6-4C4D-8B57-8274F9992E25}">
  <dimension ref="A1:AJ88"/>
  <sheetViews>
    <sheetView showGridLines="0" showZeros="0" zoomScale="96" zoomScaleNormal="96" workbookViewId="0"/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hidden="1" customWidth="1"/>
    <col min="14" max="14" width="3.109375" hidden="1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customWidth="1"/>
    <col min="32" max="32" width="3.109375" customWidth="1"/>
    <col min="33" max="33" width="6.44140625" hidden="1" customWidth="1"/>
    <col min="34" max="34" width="2.77734375" hidden="1" customWidth="1"/>
    <col min="35" max="35" width="8.6640625" hidden="1" customWidth="1"/>
    <col min="36" max="36" width="8.5546875" customWidth="1"/>
  </cols>
  <sheetData>
    <row r="1" spans="1:36" ht="5.2" customHeight="1" x14ac:dyDescent="0.3">
      <c r="A1" t="s">
        <v>17</v>
      </c>
    </row>
    <row r="2" spans="1:36" thickBot="1" x14ac:dyDescent="0.35">
      <c r="B2" s="188" t="s">
        <v>59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ht="15.05" customHeight="1" thickBot="1" x14ac:dyDescent="0.35">
      <c r="B3" s="1" t="s">
        <v>0</v>
      </c>
      <c r="C3" s="181" t="s">
        <v>237</v>
      </c>
      <c r="D3" s="182"/>
      <c r="E3" s="176" t="s">
        <v>238</v>
      </c>
      <c r="F3" s="177"/>
      <c r="G3" s="176" t="s">
        <v>118</v>
      </c>
      <c r="H3" s="177"/>
      <c r="I3" s="176" t="s">
        <v>239</v>
      </c>
      <c r="J3" s="177"/>
      <c r="K3" s="176" t="s">
        <v>240</v>
      </c>
      <c r="L3" s="177"/>
      <c r="M3" s="176" t="s">
        <v>241</v>
      </c>
      <c r="N3" s="177"/>
      <c r="O3" s="176" t="s">
        <v>242</v>
      </c>
      <c r="P3" s="177"/>
      <c r="Q3" s="176" t="s">
        <v>104</v>
      </c>
      <c r="R3" s="177"/>
      <c r="S3" s="176" t="s">
        <v>191</v>
      </c>
      <c r="T3" s="177"/>
      <c r="U3" s="176" t="s">
        <v>171</v>
      </c>
      <c r="V3" s="177"/>
      <c r="W3" s="176" t="s">
        <v>243</v>
      </c>
      <c r="X3" s="177"/>
      <c r="Y3" s="176" t="s">
        <v>18</v>
      </c>
      <c r="Z3" s="177"/>
      <c r="AA3" s="176" t="s">
        <v>244</v>
      </c>
      <c r="AB3" s="177"/>
      <c r="AC3" s="176" t="s">
        <v>90</v>
      </c>
      <c r="AD3" s="177"/>
      <c r="AE3" s="178" t="s">
        <v>245</v>
      </c>
      <c r="AF3" s="179"/>
      <c r="AG3" s="176"/>
      <c r="AH3" s="177"/>
      <c r="AI3" s="22" t="s">
        <v>38</v>
      </c>
      <c r="AJ3" s="32" t="s">
        <v>16</v>
      </c>
    </row>
    <row r="4" spans="1:36" ht="15.05" customHeight="1" x14ac:dyDescent="0.3">
      <c r="A4">
        <f>RANK(AJ4,$AJ$4:$AJ$29,0)</f>
        <v>20</v>
      </c>
      <c r="B4" s="86" t="str">
        <f>'Week 1'!B4</f>
        <v>Tyson</v>
      </c>
      <c r="C4" s="3" t="s">
        <v>129</v>
      </c>
      <c r="D4" s="4">
        <v>10</v>
      </c>
      <c r="E4" s="3" t="s">
        <v>143</v>
      </c>
      <c r="F4" s="4">
        <v>11</v>
      </c>
      <c r="G4" s="3" t="s">
        <v>134</v>
      </c>
      <c r="H4" s="4">
        <v>7</v>
      </c>
      <c r="I4" s="3" t="s">
        <v>128</v>
      </c>
      <c r="J4" s="4">
        <v>14</v>
      </c>
      <c r="K4" s="3" t="s">
        <v>160</v>
      </c>
      <c r="L4" s="4">
        <v>5</v>
      </c>
      <c r="M4" s="3" t="s">
        <v>386</v>
      </c>
      <c r="N4" s="4">
        <v>2</v>
      </c>
      <c r="O4" s="3" t="s">
        <v>161</v>
      </c>
      <c r="P4" s="4">
        <v>16</v>
      </c>
      <c r="Q4" s="3" t="s">
        <v>123</v>
      </c>
      <c r="R4" s="4">
        <v>12</v>
      </c>
      <c r="S4" s="3" t="s">
        <v>137</v>
      </c>
      <c r="T4" s="4">
        <v>15</v>
      </c>
      <c r="U4" s="3" t="s">
        <v>126</v>
      </c>
      <c r="V4" s="4">
        <v>3</v>
      </c>
      <c r="W4" s="3" t="s">
        <v>131</v>
      </c>
      <c r="X4" s="4">
        <v>6</v>
      </c>
      <c r="Y4" s="3" t="s">
        <v>138</v>
      </c>
      <c r="Z4" s="4">
        <v>13</v>
      </c>
      <c r="AA4" s="3" t="s">
        <v>127</v>
      </c>
      <c r="AB4" s="4">
        <v>4</v>
      </c>
      <c r="AC4" s="3" t="s">
        <v>154</v>
      </c>
      <c r="AD4" s="4">
        <v>8</v>
      </c>
      <c r="AE4" s="3" t="s">
        <v>162</v>
      </c>
      <c r="AF4" s="4">
        <v>9</v>
      </c>
      <c r="AG4" s="3"/>
      <c r="AH4" s="4"/>
      <c r="AI4" s="49">
        <f t="shared" ref="AI4:AI28" si="0">SUM(D4:AH4)</f>
        <v>135</v>
      </c>
      <c r="AJ4" s="50">
        <f t="shared" ref="AJ4:AJ29" si="1">SUM(C37:AH37)</f>
        <v>85</v>
      </c>
    </row>
    <row r="5" spans="1:36" ht="15.05" customHeight="1" x14ac:dyDescent="0.3">
      <c r="A5">
        <f t="shared" ref="A5:A29" si="2">RANK(AJ5,$AJ$4:$AJ$29,0)</f>
        <v>26</v>
      </c>
      <c r="B5" s="87" t="str">
        <f>'Week 1'!B5</f>
        <v>Ben</v>
      </c>
      <c r="C5" s="95" t="s">
        <v>365</v>
      </c>
      <c r="D5" s="96">
        <v>9</v>
      </c>
      <c r="E5" s="95" t="s">
        <v>401</v>
      </c>
      <c r="F5" s="96">
        <v>3</v>
      </c>
      <c r="G5" s="95" t="s">
        <v>345</v>
      </c>
      <c r="H5" s="96">
        <v>7</v>
      </c>
      <c r="I5" s="95" t="s">
        <v>352</v>
      </c>
      <c r="J5" s="96">
        <v>4</v>
      </c>
      <c r="K5" s="95" t="s">
        <v>359</v>
      </c>
      <c r="L5" s="96">
        <v>10</v>
      </c>
      <c r="M5" s="95" t="s">
        <v>386</v>
      </c>
      <c r="N5" s="96">
        <v>2</v>
      </c>
      <c r="O5" s="95" t="s">
        <v>338</v>
      </c>
      <c r="P5" s="96">
        <v>16</v>
      </c>
      <c r="Q5" s="95" t="s">
        <v>379</v>
      </c>
      <c r="R5" s="96">
        <v>6</v>
      </c>
      <c r="S5" s="95" t="s">
        <v>346</v>
      </c>
      <c r="T5" s="96">
        <v>14</v>
      </c>
      <c r="U5" s="95" t="s">
        <v>362</v>
      </c>
      <c r="V5" s="96">
        <v>5</v>
      </c>
      <c r="W5" s="95" t="s">
        <v>349</v>
      </c>
      <c r="X5" s="96">
        <v>12</v>
      </c>
      <c r="Y5" s="95" t="s">
        <v>351</v>
      </c>
      <c r="Z5" s="96">
        <v>13</v>
      </c>
      <c r="AA5" s="95" t="s">
        <v>357</v>
      </c>
      <c r="AB5" s="96">
        <v>11</v>
      </c>
      <c r="AC5" s="95" t="s">
        <v>347</v>
      </c>
      <c r="AD5" s="96">
        <v>15</v>
      </c>
      <c r="AE5" s="95" t="s">
        <v>348</v>
      </c>
      <c r="AF5" s="96">
        <v>8</v>
      </c>
      <c r="AG5" s="6"/>
      <c r="AH5" s="7"/>
      <c r="AI5" s="16">
        <f t="shared" si="0"/>
        <v>135</v>
      </c>
      <c r="AJ5" s="8">
        <f t="shared" si="1"/>
        <v>72</v>
      </c>
    </row>
    <row r="6" spans="1:36" ht="15.05" customHeight="1" x14ac:dyDescent="0.3">
      <c r="A6">
        <f t="shared" si="2"/>
        <v>20</v>
      </c>
      <c r="B6" s="85" t="str">
        <f>'Week 1'!B6</f>
        <v>Trevor</v>
      </c>
      <c r="C6" s="94" t="s">
        <v>129</v>
      </c>
      <c r="D6" s="155">
        <v>11</v>
      </c>
      <c r="E6" s="94" t="s">
        <v>143</v>
      </c>
      <c r="F6" s="155">
        <v>12</v>
      </c>
      <c r="G6" s="94" t="s">
        <v>134</v>
      </c>
      <c r="H6" s="155">
        <v>7</v>
      </c>
      <c r="I6" s="94" t="s">
        <v>128</v>
      </c>
      <c r="J6" s="155">
        <v>8</v>
      </c>
      <c r="K6" s="94" t="s">
        <v>160</v>
      </c>
      <c r="L6" s="155">
        <v>15</v>
      </c>
      <c r="M6" s="94" t="s">
        <v>386</v>
      </c>
      <c r="N6" s="155">
        <v>2</v>
      </c>
      <c r="O6" s="94" t="s">
        <v>161</v>
      </c>
      <c r="P6" s="155">
        <v>16</v>
      </c>
      <c r="Q6" s="94" t="s">
        <v>146</v>
      </c>
      <c r="R6" s="155">
        <v>3</v>
      </c>
      <c r="S6" s="94" t="s">
        <v>137</v>
      </c>
      <c r="T6" s="155">
        <v>14</v>
      </c>
      <c r="U6" s="94" t="s">
        <v>126</v>
      </c>
      <c r="V6" s="155">
        <v>4</v>
      </c>
      <c r="W6" s="94" t="s">
        <v>131</v>
      </c>
      <c r="X6" s="155">
        <v>5</v>
      </c>
      <c r="Y6" s="94" t="s">
        <v>138</v>
      </c>
      <c r="Z6" s="155">
        <v>9</v>
      </c>
      <c r="AA6" s="94" t="s">
        <v>136</v>
      </c>
      <c r="AB6" s="155">
        <v>6</v>
      </c>
      <c r="AC6" s="94" t="s">
        <v>154</v>
      </c>
      <c r="AD6" s="155">
        <v>13</v>
      </c>
      <c r="AE6" s="94" t="s">
        <v>144</v>
      </c>
      <c r="AF6" s="155">
        <v>10</v>
      </c>
      <c r="AG6" s="3"/>
      <c r="AH6" s="31"/>
      <c r="AI6" s="51">
        <f>SUM(D6:AH6)</f>
        <v>135</v>
      </c>
      <c r="AJ6" s="5">
        <f t="shared" si="1"/>
        <v>85</v>
      </c>
    </row>
    <row r="7" spans="1:36" ht="15.05" customHeight="1" x14ac:dyDescent="0.3">
      <c r="A7">
        <f t="shared" si="2"/>
        <v>15</v>
      </c>
      <c r="B7" s="84" t="str">
        <f>'Week 1'!B7</f>
        <v>Alex</v>
      </c>
      <c r="C7" s="95" t="s">
        <v>365</v>
      </c>
      <c r="D7" s="96">
        <v>9</v>
      </c>
      <c r="E7" s="95" t="s">
        <v>363</v>
      </c>
      <c r="F7" s="96">
        <v>13</v>
      </c>
      <c r="G7" s="95" t="s">
        <v>345</v>
      </c>
      <c r="H7" s="96">
        <v>7</v>
      </c>
      <c r="I7" s="95" t="s">
        <v>352</v>
      </c>
      <c r="J7" s="96">
        <v>11</v>
      </c>
      <c r="K7" s="95" t="s">
        <v>359</v>
      </c>
      <c r="L7" s="96">
        <v>6</v>
      </c>
      <c r="M7" s="95" t="s">
        <v>386</v>
      </c>
      <c r="N7" s="96">
        <v>2</v>
      </c>
      <c r="O7" s="95" t="s">
        <v>338</v>
      </c>
      <c r="P7" s="96">
        <v>15</v>
      </c>
      <c r="Q7" s="95" t="s">
        <v>384</v>
      </c>
      <c r="R7" s="96">
        <v>8</v>
      </c>
      <c r="S7" s="95" t="s">
        <v>346</v>
      </c>
      <c r="T7" s="96">
        <v>16</v>
      </c>
      <c r="U7" s="95" t="s">
        <v>367</v>
      </c>
      <c r="V7" s="96">
        <v>3</v>
      </c>
      <c r="W7" s="95" t="s">
        <v>349</v>
      </c>
      <c r="X7" s="96">
        <v>12</v>
      </c>
      <c r="Y7" s="95" t="s">
        <v>351</v>
      </c>
      <c r="Z7" s="96">
        <v>14</v>
      </c>
      <c r="AA7" s="95" t="s">
        <v>357</v>
      </c>
      <c r="AB7" s="96">
        <v>5</v>
      </c>
      <c r="AC7" s="95" t="s">
        <v>347</v>
      </c>
      <c r="AD7" s="96">
        <v>10</v>
      </c>
      <c r="AE7" s="95" t="s">
        <v>350</v>
      </c>
      <c r="AF7" s="96">
        <v>4</v>
      </c>
      <c r="AG7" s="6"/>
      <c r="AH7" s="7"/>
      <c r="AI7" s="16">
        <f t="shared" si="0"/>
        <v>135</v>
      </c>
      <c r="AJ7" s="8">
        <f t="shared" si="1"/>
        <v>87</v>
      </c>
    </row>
    <row r="8" spans="1:36" ht="15.05" customHeight="1" x14ac:dyDescent="0.3">
      <c r="A8">
        <f t="shared" si="2"/>
        <v>15</v>
      </c>
      <c r="B8" s="85" t="str">
        <f>'Week 1'!B8</f>
        <v>Katelyn</v>
      </c>
      <c r="C8" s="94" t="s">
        <v>365</v>
      </c>
      <c r="D8" s="155">
        <v>6</v>
      </c>
      <c r="E8" s="94" t="s">
        <v>363</v>
      </c>
      <c r="F8" s="155">
        <v>10</v>
      </c>
      <c r="G8" s="94" t="s">
        <v>345</v>
      </c>
      <c r="H8" s="155">
        <v>5</v>
      </c>
      <c r="I8" s="94" t="s">
        <v>352</v>
      </c>
      <c r="J8" s="155">
        <v>8</v>
      </c>
      <c r="K8" s="94" t="s">
        <v>359</v>
      </c>
      <c r="L8" s="155">
        <v>12</v>
      </c>
      <c r="M8" s="94" t="s">
        <v>386</v>
      </c>
      <c r="N8" s="155">
        <v>2</v>
      </c>
      <c r="O8" s="94" t="s">
        <v>338</v>
      </c>
      <c r="P8" s="155">
        <v>15</v>
      </c>
      <c r="Q8" s="94" t="s">
        <v>384</v>
      </c>
      <c r="R8" s="155">
        <v>7</v>
      </c>
      <c r="S8" s="94" t="s">
        <v>346</v>
      </c>
      <c r="T8" s="155">
        <v>16</v>
      </c>
      <c r="U8" s="94" t="s">
        <v>367</v>
      </c>
      <c r="V8" s="155">
        <v>3</v>
      </c>
      <c r="W8" s="94" t="s">
        <v>349</v>
      </c>
      <c r="X8" s="155">
        <v>13</v>
      </c>
      <c r="Y8" s="94" t="s">
        <v>351</v>
      </c>
      <c r="Z8" s="155">
        <v>14</v>
      </c>
      <c r="AA8" s="94" t="s">
        <v>342</v>
      </c>
      <c r="AB8" s="155">
        <v>4</v>
      </c>
      <c r="AC8" s="94" t="s">
        <v>347</v>
      </c>
      <c r="AD8" s="155">
        <v>9</v>
      </c>
      <c r="AE8" s="94" t="s">
        <v>350</v>
      </c>
      <c r="AF8" s="155">
        <v>11</v>
      </c>
      <c r="AG8" s="3"/>
      <c r="AH8" s="31"/>
      <c r="AI8" s="51">
        <f t="shared" si="0"/>
        <v>135</v>
      </c>
      <c r="AJ8" s="5">
        <f t="shared" si="1"/>
        <v>87</v>
      </c>
    </row>
    <row r="9" spans="1:36" ht="15.05" customHeight="1" x14ac:dyDescent="0.3">
      <c r="A9">
        <f t="shared" si="2"/>
        <v>13</v>
      </c>
      <c r="B9" s="92" t="str">
        <f>'Week 1'!B9</f>
        <v>Shelby</v>
      </c>
      <c r="C9" s="95" t="s">
        <v>135</v>
      </c>
      <c r="D9" s="96">
        <v>4</v>
      </c>
      <c r="E9" s="95" t="s">
        <v>143</v>
      </c>
      <c r="F9" s="96">
        <v>9</v>
      </c>
      <c r="G9" s="95" t="s">
        <v>134</v>
      </c>
      <c r="H9" s="96">
        <v>12</v>
      </c>
      <c r="I9" s="95" t="s">
        <v>128</v>
      </c>
      <c r="J9" s="96">
        <v>16</v>
      </c>
      <c r="K9" s="95" t="s">
        <v>160</v>
      </c>
      <c r="L9" s="96">
        <v>10</v>
      </c>
      <c r="M9" s="95" t="s">
        <v>386</v>
      </c>
      <c r="N9" s="96">
        <v>2</v>
      </c>
      <c r="O9" s="95" t="s">
        <v>161</v>
      </c>
      <c r="P9" s="96">
        <v>13</v>
      </c>
      <c r="Q9" s="95" t="s">
        <v>146</v>
      </c>
      <c r="R9" s="96">
        <v>6</v>
      </c>
      <c r="S9" s="95" t="s">
        <v>137</v>
      </c>
      <c r="T9" s="96">
        <v>15</v>
      </c>
      <c r="U9" s="95" t="s">
        <v>126</v>
      </c>
      <c r="V9" s="96">
        <v>7</v>
      </c>
      <c r="W9" s="95" t="s">
        <v>131</v>
      </c>
      <c r="X9" s="96">
        <v>14</v>
      </c>
      <c r="Y9" s="95" t="s">
        <v>138</v>
      </c>
      <c r="Z9" s="96">
        <v>11</v>
      </c>
      <c r="AA9" s="95" t="s">
        <v>127</v>
      </c>
      <c r="AB9" s="96">
        <v>5</v>
      </c>
      <c r="AC9" s="95" t="s">
        <v>154</v>
      </c>
      <c r="AD9" s="96">
        <v>3</v>
      </c>
      <c r="AE9" s="95" t="s">
        <v>144</v>
      </c>
      <c r="AF9" s="96">
        <v>8</v>
      </c>
      <c r="AG9" s="6"/>
      <c r="AH9" s="7"/>
      <c r="AI9" s="16">
        <f t="shared" si="0"/>
        <v>135</v>
      </c>
      <c r="AJ9" s="8">
        <f t="shared" si="1"/>
        <v>88</v>
      </c>
    </row>
    <row r="10" spans="1:36" ht="15.05" customHeight="1" x14ac:dyDescent="0.3">
      <c r="A10">
        <f t="shared" si="2"/>
        <v>13</v>
      </c>
      <c r="B10" s="85" t="str">
        <f>'Week 1'!B10</f>
        <v>Chris</v>
      </c>
      <c r="C10" s="94" t="s">
        <v>365</v>
      </c>
      <c r="D10" s="155">
        <v>9</v>
      </c>
      <c r="E10" s="94" t="s">
        <v>363</v>
      </c>
      <c r="F10" s="155">
        <v>15</v>
      </c>
      <c r="G10" s="94" t="s">
        <v>345</v>
      </c>
      <c r="H10" s="155">
        <v>5</v>
      </c>
      <c r="I10" s="94" t="s">
        <v>339</v>
      </c>
      <c r="J10" s="155">
        <v>8</v>
      </c>
      <c r="K10" s="94" t="s">
        <v>359</v>
      </c>
      <c r="L10" s="155">
        <v>14</v>
      </c>
      <c r="M10" s="94" t="s">
        <v>386</v>
      </c>
      <c r="N10" s="155">
        <v>2</v>
      </c>
      <c r="O10" s="94" t="s">
        <v>338</v>
      </c>
      <c r="P10" s="155">
        <v>16</v>
      </c>
      <c r="Q10" s="94" t="s">
        <v>384</v>
      </c>
      <c r="R10" s="155">
        <v>10</v>
      </c>
      <c r="S10" s="94" t="s">
        <v>346</v>
      </c>
      <c r="T10" s="155">
        <v>13</v>
      </c>
      <c r="U10" s="94" t="s">
        <v>367</v>
      </c>
      <c r="V10" s="155">
        <v>3</v>
      </c>
      <c r="W10" s="94" t="s">
        <v>349</v>
      </c>
      <c r="X10" s="155">
        <v>4</v>
      </c>
      <c r="Y10" s="94" t="s">
        <v>351</v>
      </c>
      <c r="Z10" s="155">
        <v>7</v>
      </c>
      <c r="AA10" s="94" t="s">
        <v>357</v>
      </c>
      <c r="AB10" s="155">
        <v>6</v>
      </c>
      <c r="AC10" s="94" t="s">
        <v>347</v>
      </c>
      <c r="AD10" s="155">
        <v>11</v>
      </c>
      <c r="AE10" s="94" t="s">
        <v>350</v>
      </c>
      <c r="AF10" s="155">
        <v>12</v>
      </c>
      <c r="AG10" s="3"/>
      <c r="AH10" s="31"/>
      <c r="AI10" s="51">
        <f t="shared" si="0"/>
        <v>135</v>
      </c>
      <c r="AJ10" s="5">
        <f t="shared" si="1"/>
        <v>88</v>
      </c>
    </row>
    <row r="11" spans="1:36" ht="15.05" customHeight="1" x14ac:dyDescent="0.3">
      <c r="A11">
        <f t="shared" si="2"/>
        <v>15</v>
      </c>
      <c r="B11" s="84" t="str">
        <f>'Week 1'!B11</f>
        <v>Jeremy</v>
      </c>
      <c r="C11" s="95" t="s">
        <v>129</v>
      </c>
      <c r="D11" s="96">
        <v>12</v>
      </c>
      <c r="E11" s="95" t="s">
        <v>143</v>
      </c>
      <c r="F11" s="96">
        <v>13</v>
      </c>
      <c r="G11" s="95" t="s">
        <v>134</v>
      </c>
      <c r="H11" s="96">
        <v>8</v>
      </c>
      <c r="I11" s="95" t="s">
        <v>128</v>
      </c>
      <c r="J11" s="96">
        <v>4</v>
      </c>
      <c r="K11" s="95" t="s">
        <v>160</v>
      </c>
      <c r="L11" s="96">
        <v>9</v>
      </c>
      <c r="M11" s="95" t="s">
        <v>386</v>
      </c>
      <c r="N11" s="96">
        <v>2</v>
      </c>
      <c r="O11" s="95" t="s">
        <v>161</v>
      </c>
      <c r="P11" s="96">
        <v>14</v>
      </c>
      <c r="Q11" s="95" t="s">
        <v>123</v>
      </c>
      <c r="R11" s="96">
        <v>6</v>
      </c>
      <c r="S11" s="95" t="s">
        <v>137</v>
      </c>
      <c r="T11" s="96">
        <v>15</v>
      </c>
      <c r="U11" s="95" t="s">
        <v>141</v>
      </c>
      <c r="V11" s="96">
        <v>5</v>
      </c>
      <c r="W11" s="95" t="s">
        <v>131</v>
      </c>
      <c r="X11" s="96">
        <v>7</v>
      </c>
      <c r="Y11" s="95" t="s">
        <v>138</v>
      </c>
      <c r="Z11" s="96">
        <v>16</v>
      </c>
      <c r="AA11" s="95" t="s">
        <v>127</v>
      </c>
      <c r="AB11" s="96">
        <v>3</v>
      </c>
      <c r="AC11" s="95" t="s">
        <v>154</v>
      </c>
      <c r="AD11" s="96">
        <v>10</v>
      </c>
      <c r="AE11" s="95" t="s">
        <v>144</v>
      </c>
      <c r="AF11" s="96">
        <v>11</v>
      </c>
      <c r="AG11" s="6"/>
      <c r="AH11" s="7"/>
      <c r="AI11" s="16">
        <f t="shared" si="0"/>
        <v>135</v>
      </c>
      <c r="AJ11" s="8">
        <f t="shared" si="1"/>
        <v>87</v>
      </c>
    </row>
    <row r="12" spans="1:36" ht="15.05" customHeight="1" x14ac:dyDescent="0.3">
      <c r="A12">
        <f t="shared" si="2"/>
        <v>25</v>
      </c>
      <c r="B12" s="85" t="str">
        <f>'Week 1'!B12</f>
        <v>Sam</v>
      </c>
      <c r="C12" s="94" t="s">
        <v>129</v>
      </c>
      <c r="D12" s="155">
        <v>16</v>
      </c>
      <c r="E12" s="94" t="s">
        <v>143</v>
      </c>
      <c r="F12" s="155">
        <v>15</v>
      </c>
      <c r="G12" s="94" t="s">
        <v>134</v>
      </c>
      <c r="H12" s="155">
        <v>5</v>
      </c>
      <c r="I12" s="94" t="s">
        <v>128</v>
      </c>
      <c r="J12" s="155">
        <v>6</v>
      </c>
      <c r="K12" s="94" t="s">
        <v>160</v>
      </c>
      <c r="L12" s="155">
        <v>14</v>
      </c>
      <c r="M12" s="94" t="s">
        <v>386</v>
      </c>
      <c r="N12" s="155">
        <v>2</v>
      </c>
      <c r="O12" s="94" t="s">
        <v>161</v>
      </c>
      <c r="P12" s="155">
        <v>13</v>
      </c>
      <c r="Q12" s="94" t="s">
        <v>123</v>
      </c>
      <c r="R12" s="155">
        <v>7</v>
      </c>
      <c r="S12" s="94" t="s">
        <v>137</v>
      </c>
      <c r="T12" s="155">
        <v>12</v>
      </c>
      <c r="U12" s="94" t="s">
        <v>141</v>
      </c>
      <c r="V12" s="155">
        <v>8</v>
      </c>
      <c r="W12" s="94" t="s">
        <v>131</v>
      </c>
      <c r="X12" s="155">
        <v>11</v>
      </c>
      <c r="Y12" s="94" t="s">
        <v>138</v>
      </c>
      <c r="Z12" s="155">
        <v>3</v>
      </c>
      <c r="AA12" s="94" t="s">
        <v>136</v>
      </c>
      <c r="AB12" s="155">
        <v>4</v>
      </c>
      <c r="AC12" s="94" t="s">
        <v>154</v>
      </c>
      <c r="AD12" s="155">
        <v>10</v>
      </c>
      <c r="AE12" s="94" t="s">
        <v>144</v>
      </c>
      <c r="AF12" s="155">
        <v>9</v>
      </c>
      <c r="AG12" s="3"/>
      <c r="AH12" s="31"/>
      <c r="AI12" s="51">
        <f t="shared" si="0"/>
        <v>135</v>
      </c>
      <c r="AJ12" s="5">
        <f t="shared" si="1"/>
        <v>76</v>
      </c>
    </row>
    <row r="13" spans="1:36" ht="15.05" customHeight="1" x14ac:dyDescent="0.3">
      <c r="A13">
        <f t="shared" si="2"/>
        <v>3</v>
      </c>
      <c r="B13" s="84" t="str">
        <f>'Week 1'!B13</f>
        <v>Cody</v>
      </c>
      <c r="C13" s="95" t="s">
        <v>129</v>
      </c>
      <c r="D13" s="96">
        <v>12</v>
      </c>
      <c r="E13" s="95" t="s">
        <v>143</v>
      </c>
      <c r="F13" s="96">
        <v>15</v>
      </c>
      <c r="G13" s="95" t="s">
        <v>134</v>
      </c>
      <c r="H13" s="96">
        <v>3</v>
      </c>
      <c r="I13" s="95" t="s">
        <v>128</v>
      </c>
      <c r="J13" s="96">
        <v>14</v>
      </c>
      <c r="K13" s="95" t="s">
        <v>160</v>
      </c>
      <c r="L13" s="96">
        <v>8</v>
      </c>
      <c r="M13" s="95" t="s">
        <v>386</v>
      </c>
      <c r="N13" s="96">
        <v>2</v>
      </c>
      <c r="O13" s="95" t="s">
        <v>161</v>
      </c>
      <c r="P13" s="96">
        <v>13</v>
      </c>
      <c r="Q13" s="95" t="s">
        <v>123</v>
      </c>
      <c r="R13" s="96">
        <v>6</v>
      </c>
      <c r="S13" s="95" t="s">
        <v>137</v>
      </c>
      <c r="T13" s="96">
        <v>16</v>
      </c>
      <c r="U13" s="95" t="s">
        <v>126</v>
      </c>
      <c r="V13" s="96">
        <v>4</v>
      </c>
      <c r="W13" s="95" t="s">
        <v>131</v>
      </c>
      <c r="X13" s="96">
        <v>7</v>
      </c>
      <c r="Y13" s="95" t="s">
        <v>138</v>
      </c>
      <c r="Z13" s="96">
        <v>11</v>
      </c>
      <c r="AA13" s="95" t="s">
        <v>127</v>
      </c>
      <c r="AB13" s="96">
        <v>5</v>
      </c>
      <c r="AC13" s="95" t="s">
        <v>154</v>
      </c>
      <c r="AD13" s="96">
        <v>10</v>
      </c>
      <c r="AE13" s="95" t="s">
        <v>144</v>
      </c>
      <c r="AF13" s="96">
        <v>9</v>
      </c>
      <c r="AG13" s="6"/>
      <c r="AH13" s="7"/>
      <c r="AI13" s="16">
        <f t="shared" si="0"/>
        <v>135</v>
      </c>
      <c r="AJ13" s="8">
        <f t="shared" si="1"/>
        <v>98</v>
      </c>
    </row>
    <row r="14" spans="1:36" ht="15.05" customHeight="1" x14ac:dyDescent="0.3">
      <c r="A14">
        <f t="shared" si="2"/>
        <v>1</v>
      </c>
      <c r="B14" s="85" t="str">
        <f>'Week 1'!B14</f>
        <v>Tom</v>
      </c>
      <c r="C14" s="94" t="s">
        <v>343</v>
      </c>
      <c r="D14" s="155">
        <v>8</v>
      </c>
      <c r="E14" s="94" t="s">
        <v>143</v>
      </c>
      <c r="F14" s="155">
        <v>10</v>
      </c>
      <c r="G14" s="94" t="s">
        <v>134</v>
      </c>
      <c r="H14" s="155">
        <v>5</v>
      </c>
      <c r="I14" s="94" t="s">
        <v>352</v>
      </c>
      <c r="J14" s="155">
        <v>12</v>
      </c>
      <c r="K14" s="94" t="s">
        <v>359</v>
      </c>
      <c r="L14" s="155">
        <v>11</v>
      </c>
      <c r="M14" s="94" t="s">
        <v>386</v>
      </c>
      <c r="N14" s="155">
        <v>2</v>
      </c>
      <c r="O14" s="94" t="s">
        <v>338</v>
      </c>
      <c r="P14" s="155">
        <v>15</v>
      </c>
      <c r="Q14" s="94" t="s">
        <v>402</v>
      </c>
      <c r="R14" s="155">
        <v>9</v>
      </c>
      <c r="S14" s="94" t="s">
        <v>346</v>
      </c>
      <c r="T14" s="155">
        <v>16</v>
      </c>
      <c r="U14" s="94" t="s">
        <v>362</v>
      </c>
      <c r="V14" s="155">
        <v>6</v>
      </c>
      <c r="W14" s="94" t="s">
        <v>354</v>
      </c>
      <c r="X14" s="155">
        <v>3</v>
      </c>
      <c r="Y14" s="94" t="s">
        <v>138</v>
      </c>
      <c r="Z14" s="155">
        <v>14</v>
      </c>
      <c r="AA14" s="94" t="s">
        <v>127</v>
      </c>
      <c r="AB14" s="155">
        <v>4</v>
      </c>
      <c r="AC14" s="94" t="s">
        <v>154</v>
      </c>
      <c r="AD14" s="155">
        <v>13</v>
      </c>
      <c r="AE14" s="94" t="s">
        <v>144</v>
      </c>
      <c r="AF14" s="155">
        <v>7</v>
      </c>
      <c r="AG14" s="3"/>
      <c r="AH14" s="31"/>
      <c r="AI14" s="51">
        <f t="shared" si="0"/>
        <v>135</v>
      </c>
      <c r="AJ14" s="5">
        <f t="shared" si="1"/>
        <v>113</v>
      </c>
    </row>
    <row r="15" spans="1:36" ht="15.05" customHeight="1" x14ac:dyDescent="0.3">
      <c r="A15">
        <f t="shared" si="2"/>
        <v>9</v>
      </c>
      <c r="B15" s="84" t="str">
        <f>'Week 1'!B15</f>
        <v>Austin</v>
      </c>
      <c r="C15" s="95" t="s">
        <v>129</v>
      </c>
      <c r="D15" s="96">
        <v>10</v>
      </c>
      <c r="E15" s="95" t="s">
        <v>143</v>
      </c>
      <c r="F15" s="96">
        <v>12</v>
      </c>
      <c r="G15" s="95" t="s">
        <v>134</v>
      </c>
      <c r="H15" s="96">
        <v>8</v>
      </c>
      <c r="I15" s="95" t="s">
        <v>128</v>
      </c>
      <c r="J15" s="96">
        <v>9</v>
      </c>
      <c r="K15" s="95" t="s">
        <v>160</v>
      </c>
      <c r="L15" s="96">
        <v>5</v>
      </c>
      <c r="M15" s="95" t="s">
        <v>386</v>
      </c>
      <c r="N15" s="96">
        <v>2</v>
      </c>
      <c r="O15" s="95" t="s">
        <v>161</v>
      </c>
      <c r="P15" s="96">
        <v>13</v>
      </c>
      <c r="Q15" s="95" t="s">
        <v>123</v>
      </c>
      <c r="R15" s="96">
        <v>4</v>
      </c>
      <c r="S15" s="95" t="s">
        <v>137</v>
      </c>
      <c r="T15" s="96">
        <v>14</v>
      </c>
      <c r="U15" s="95" t="s">
        <v>141</v>
      </c>
      <c r="V15" s="96">
        <v>6</v>
      </c>
      <c r="W15" s="95" t="s">
        <v>131</v>
      </c>
      <c r="X15" s="96">
        <v>7</v>
      </c>
      <c r="Y15" s="95" t="s">
        <v>138</v>
      </c>
      <c r="Z15" s="96">
        <v>15</v>
      </c>
      <c r="AA15" s="95" t="s">
        <v>127</v>
      </c>
      <c r="AB15" s="96">
        <v>3</v>
      </c>
      <c r="AC15" s="95" t="s">
        <v>154</v>
      </c>
      <c r="AD15" s="96">
        <v>16</v>
      </c>
      <c r="AE15" s="95" t="s">
        <v>144</v>
      </c>
      <c r="AF15" s="96">
        <v>11</v>
      </c>
      <c r="AG15" s="95"/>
      <c r="AH15" s="96"/>
      <c r="AI15" s="16">
        <f t="shared" si="0"/>
        <v>135</v>
      </c>
      <c r="AJ15" s="8">
        <f t="shared" si="1"/>
        <v>89</v>
      </c>
    </row>
    <row r="16" spans="1:36" ht="15.05" customHeight="1" x14ac:dyDescent="0.3">
      <c r="A16">
        <f t="shared" si="2"/>
        <v>15</v>
      </c>
      <c r="B16" s="85" t="str">
        <f>'Week 1'!B16</f>
        <v>Cecil</v>
      </c>
      <c r="C16" s="94" t="s">
        <v>129</v>
      </c>
      <c r="D16" s="155">
        <v>10</v>
      </c>
      <c r="E16" s="94" t="s">
        <v>143</v>
      </c>
      <c r="F16" s="155">
        <v>12</v>
      </c>
      <c r="G16" s="94" t="s">
        <v>134</v>
      </c>
      <c r="H16" s="155">
        <v>7</v>
      </c>
      <c r="I16" s="94" t="s">
        <v>128</v>
      </c>
      <c r="J16" s="155">
        <v>6</v>
      </c>
      <c r="K16" s="94" t="s">
        <v>160</v>
      </c>
      <c r="L16" s="155">
        <v>11</v>
      </c>
      <c r="M16" s="94" t="s">
        <v>386</v>
      </c>
      <c r="N16" s="155">
        <v>2</v>
      </c>
      <c r="O16" s="94" t="s">
        <v>161</v>
      </c>
      <c r="P16" s="155">
        <v>15</v>
      </c>
      <c r="Q16" s="94" t="s">
        <v>123</v>
      </c>
      <c r="R16" s="155">
        <v>3</v>
      </c>
      <c r="S16" s="94" t="s">
        <v>137</v>
      </c>
      <c r="T16" s="155">
        <v>16</v>
      </c>
      <c r="U16" s="94" t="s">
        <v>141</v>
      </c>
      <c r="V16" s="155">
        <v>5</v>
      </c>
      <c r="W16" s="94" t="s">
        <v>131</v>
      </c>
      <c r="X16" s="155">
        <v>9</v>
      </c>
      <c r="Y16" s="94" t="s">
        <v>138</v>
      </c>
      <c r="Z16" s="155">
        <v>14</v>
      </c>
      <c r="AA16" s="94" t="s">
        <v>127</v>
      </c>
      <c r="AB16" s="155">
        <v>4</v>
      </c>
      <c r="AC16" s="94" t="s">
        <v>154</v>
      </c>
      <c r="AD16" s="155">
        <v>13</v>
      </c>
      <c r="AE16" s="94" t="s">
        <v>144</v>
      </c>
      <c r="AF16" s="155">
        <v>8</v>
      </c>
      <c r="AG16" s="3"/>
      <c r="AH16" s="31"/>
      <c r="AI16" s="51">
        <f t="shared" si="0"/>
        <v>135</v>
      </c>
      <c r="AJ16" s="5">
        <f t="shared" si="1"/>
        <v>87</v>
      </c>
    </row>
    <row r="17" spans="1:36" ht="15.05" customHeight="1" x14ac:dyDescent="0.3">
      <c r="A17">
        <f t="shared" si="2"/>
        <v>4</v>
      </c>
      <c r="B17" s="70" t="str">
        <f>'Week 1'!B17</f>
        <v>Thadd</v>
      </c>
      <c r="C17" s="25" t="s">
        <v>365</v>
      </c>
      <c r="D17" s="26">
        <v>8</v>
      </c>
      <c r="E17" s="25" t="s">
        <v>363</v>
      </c>
      <c r="F17" s="26">
        <v>14</v>
      </c>
      <c r="G17" s="25" t="s">
        <v>345</v>
      </c>
      <c r="H17" s="26">
        <v>6</v>
      </c>
      <c r="I17" s="25" t="s">
        <v>352</v>
      </c>
      <c r="J17" s="26">
        <v>11</v>
      </c>
      <c r="K17" s="25" t="s">
        <v>359</v>
      </c>
      <c r="L17" s="26">
        <v>10</v>
      </c>
      <c r="M17" s="25" t="s">
        <v>386</v>
      </c>
      <c r="N17" s="26">
        <v>2</v>
      </c>
      <c r="O17" s="25" t="s">
        <v>338</v>
      </c>
      <c r="P17" s="26">
        <v>13</v>
      </c>
      <c r="Q17" s="25" t="s">
        <v>384</v>
      </c>
      <c r="R17" s="26">
        <v>3</v>
      </c>
      <c r="S17" s="25" t="s">
        <v>346</v>
      </c>
      <c r="T17" s="26">
        <v>15</v>
      </c>
      <c r="U17" s="25" t="s">
        <v>362</v>
      </c>
      <c r="V17" s="26">
        <v>5</v>
      </c>
      <c r="W17" s="25" t="s">
        <v>349</v>
      </c>
      <c r="X17" s="26">
        <v>9</v>
      </c>
      <c r="Y17" s="25" t="s">
        <v>351</v>
      </c>
      <c r="Z17" s="26">
        <v>7</v>
      </c>
      <c r="AA17" s="25" t="s">
        <v>357</v>
      </c>
      <c r="AB17" s="26">
        <v>4</v>
      </c>
      <c r="AC17" s="25" t="s">
        <v>347</v>
      </c>
      <c r="AD17" s="26">
        <v>12</v>
      </c>
      <c r="AE17" s="25" t="s">
        <v>350</v>
      </c>
      <c r="AF17" s="26">
        <v>16</v>
      </c>
      <c r="AG17" s="25"/>
      <c r="AH17" s="26"/>
      <c r="AI17" s="23">
        <f t="shared" si="0"/>
        <v>135</v>
      </c>
      <c r="AJ17" s="24">
        <f t="shared" si="1"/>
        <v>97</v>
      </c>
    </row>
    <row r="18" spans="1:36" ht="15.05" customHeight="1" x14ac:dyDescent="0.3">
      <c r="A18">
        <f t="shared" si="2"/>
        <v>20</v>
      </c>
      <c r="B18" s="85" t="str">
        <f>'Week 1'!B18</f>
        <v>Walker</v>
      </c>
      <c r="C18" s="94" t="s">
        <v>129</v>
      </c>
      <c r="D18" s="155">
        <v>16</v>
      </c>
      <c r="E18" s="94" t="s">
        <v>143</v>
      </c>
      <c r="F18" s="155">
        <v>13</v>
      </c>
      <c r="G18" s="94" t="s">
        <v>155</v>
      </c>
      <c r="H18" s="155">
        <v>4</v>
      </c>
      <c r="I18" s="94" t="s">
        <v>128</v>
      </c>
      <c r="J18" s="155">
        <v>11</v>
      </c>
      <c r="K18" s="94" t="s">
        <v>160</v>
      </c>
      <c r="L18" s="155">
        <v>8</v>
      </c>
      <c r="M18" s="94" t="s">
        <v>386</v>
      </c>
      <c r="N18" s="155">
        <v>2</v>
      </c>
      <c r="O18" s="94" t="s">
        <v>161</v>
      </c>
      <c r="P18" s="155">
        <v>15</v>
      </c>
      <c r="Q18" s="94" t="s">
        <v>123</v>
      </c>
      <c r="R18" s="155">
        <v>6</v>
      </c>
      <c r="S18" s="94" t="s">
        <v>137</v>
      </c>
      <c r="T18" s="155">
        <v>14</v>
      </c>
      <c r="U18" s="94" t="s">
        <v>141</v>
      </c>
      <c r="V18" s="155">
        <v>5</v>
      </c>
      <c r="W18" s="94" t="s">
        <v>131</v>
      </c>
      <c r="X18" s="155">
        <v>9</v>
      </c>
      <c r="Y18" s="94" t="s">
        <v>138</v>
      </c>
      <c r="Z18" s="155">
        <v>7</v>
      </c>
      <c r="AA18" s="94" t="s">
        <v>136</v>
      </c>
      <c r="AB18" s="155">
        <v>3</v>
      </c>
      <c r="AC18" s="94" t="s">
        <v>154</v>
      </c>
      <c r="AD18" s="155">
        <v>10</v>
      </c>
      <c r="AE18" s="94" t="s">
        <v>144</v>
      </c>
      <c r="AF18" s="155">
        <v>12</v>
      </c>
      <c r="AG18" s="3"/>
      <c r="AH18" s="31"/>
      <c r="AI18" s="35">
        <f t="shared" si="0"/>
        <v>135</v>
      </c>
      <c r="AJ18" s="44">
        <f t="shared" si="1"/>
        <v>85</v>
      </c>
    </row>
    <row r="19" spans="1:36" ht="15.05" customHeight="1" x14ac:dyDescent="0.3">
      <c r="A19">
        <f t="shared" si="2"/>
        <v>9</v>
      </c>
      <c r="B19" s="70" t="str">
        <f>'Week 1'!B19</f>
        <v>A. Little</v>
      </c>
      <c r="C19" s="25" t="s">
        <v>129</v>
      </c>
      <c r="D19" s="26">
        <v>4</v>
      </c>
      <c r="E19" s="25" t="s">
        <v>143</v>
      </c>
      <c r="F19" s="26">
        <v>11</v>
      </c>
      <c r="G19" s="25" t="s">
        <v>134</v>
      </c>
      <c r="H19" s="26">
        <v>3</v>
      </c>
      <c r="I19" s="25" t="s">
        <v>128</v>
      </c>
      <c r="J19" s="26">
        <v>8</v>
      </c>
      <c r="K19" s="25" t="s">
        <v>160</v>
      </c>
      <c r="L19" s="26">
        <v>10</v>
      </c>
      <c r="M19" s="25" t="s">
        <v>386</v>
      </c>
      <c r="N19" s="26">
        <v>2</v>
      </c>
      <c r="O19" s="25" t="s">
        <v>161</v>
      </c>
      <c r="P19" s="26">
        <v>16</v>
      </c>
      <c r="Q19" s="25" t="s">
        <v>123</v>
      </c>
      <c r="R19" s="26">
        <v>14</v>
      </c>
      <c r="S19" s="25" t="s">
        <v>137</v>
      </c>
      <c r="T19" s="26">
        <v>15</v>
      </c>
      <c r="U19" s="25" t="s">
        <v>141</v>
      </c>
      <c r="V19" s="26">
        <v>7</v>
      </c>
      <c r="W19" s="25" t="s">
        <v>131</v>
      </c>
      <c r="X19" s="26">
        <v>9</v>
      </c>
      <c r="Y19" s="25" t="s">
        <v>138</v>
      </c>
      <c r="Z19" s="26">
        <v>6</v>
      </c>
      <c r="AA19" s="25" t="s">
        <v>136</v>
      </c>
      <c r="AB19" s="26">
        <v>5</v>
      </c>
      <c r="AC19" s="25" t="s">
        <v>154</v>
      </c>
      <c r="AD19" s="26">
        <v>12</v>
      </c>
      <c r="AE19" s="25" t="s">
        <v>144</v>
      </c>
      <c r="AF19" s="26">
        <v>13</v>
      </c>
      <c r="AG19" s="25"/>
      <c r="AH19" s="26"/>
      <c r="AI19" s="16">
        <f t="shared" si="0"/>
        <v>135</v>
      </c>
      <c r="AJ19" s="8">
        <f t="shared" si="1"/>
        <v>89</v>
      </c>
    </row>
    <row r="20" spans="1:36" ht="15.05" customHeight="1" x14ac:dyDescent="0.3">
      <c r="A20">
        <f t="shared" si="2"/>
        <v>9</v>
      </c>
      <c r="B20" s="85" t="str">
        <f>'Week 1'!B20</f>
        <v>Carly</v>
      </c>
      <c r="C20" s="94" t="s">
        <v>129</v>
      </c>
      <c r="D20" s="155">
        <v>6</v>
      </c>
      <c r="E20" s="94" t="s">
        <v>143</v>
      </c>
      <c r="F20" s="155">
        <v>16</v>
      </c>
      <c r="G20" s="94" t="s">
        <v>134</v>
      </c>
      <c r="H20" s="155">
        <v>5</v>
      </c>
      <c r="I20" s="94" t="s">
        <v>128</v>
      </c>
      <c r="J20" s="155">
        <v>12</v>
      </c>
      <c r="K20" s="94" t="s">
        <v>160</v>
      </c>
      <c r="L20" s="155">
        <v>10</v>
      </c>
      <c r="M20" s="94" t="s">
        <v>386</v>
      </c>
      <c r="N20" s="155">
        <v>2</v>
      </c>
      <c r="O20" s="94" t="s">
        <v>161</v>
      </c>
      <c r="P20" s="155">
        <v>15</v>
      </c>
      <c r="Q20" s="94" t="s">
        <v>146</v>
      </c>
      <c r="R20" s="155">
        <v>11</v>
      </c>
      <c r="S20" s="94" t="s">
        <v>137</v>
      </c>
      <c r="T20" s="155">
        <v>13</v>
      </c>
      <c r="U20" s="94" t="s">
        <v>126</v>
      </c>
      <c r="V20" s="155">
        <v>3</v>
      </c>
      <c r="W20" s="94" t="s">
        <v>131</v>
      </c>
      <c r="X20" s="155">
        <v>7</v>
      </c>
      <c r="Y20" s="94" t="s">
        <v>138</v>
      </c>
      <c r="Z20" s="155">
        <v>8</v>
      </c>
      <c r="AA20" s="94" t="s">
        <v>127</v>
      </c>
      <c r="AB20" s="155">
        <v>4</v>
      </c>
      <c r="AC20" s="94" t="s">
        <v>154</v>
      </c>
      <c r="AD20" s="155">
        <v>14</v>
      </c>
      <c r="AE20" s="94" t="s">
        <v>144</v>
      </c>
      <c r="AF20" s="155">
        <v>9</v>
      </c>
      <c r="AG20" s="3"/>
      <c r="AH20" s="46"/>
      <c r="AI20" s="35">
        <f t="shared" si="0"/>
        <v>135</v>
      </c>
      <c r="AJ20" s="44">
        <f t="shared" si="1"/>
        <v>89</v>
      </c>
    </row>
    <row r="21" spans="1:36" ht="15.05" customHeight="1" x14ac:dyDescent="0.3">
      <c r="A21">
        <f t="shared" si="2"/>
        <v>6</v>
      </c>
      <c r="B21" s="84" t="str">
        <f>'Week 1'!B21</f>
        <v>Bobbo</v>
      </c>
      <c r="C21" s="95" t="s">
        <v>129</v>
      </c>
      <c r="D21" s="96">
        <v>6</v>
      </c>
      <c r="E21" s="95" t="s">
        <v>143</v>
      </c>
      <c r="F21" s="96">
        <v>7</v>
      </c>
      <c r="G21" s="95" t="s">
        <v>134</v>
      </c>
      <c r="H21" s="96">
        <v>4</v>
      </c>
      <c r="I21" s="95" t="s">
        <v>128</v>
      </c>
      <c r="J21" s="96">
        <v>11</v>
      </c>
      <c r="K21" s="95" t="s">
        <v>160</v>
      </c>
      <c r="L21" s="96">
        <v>10</v>
      </c>
      <c r="M21" s="95" t="s">
        <v>386</v>
      </c>
      <c r="N21" s="96">
        <v>2</v>
      </c>
      <c r="O21" s="95" t="s">
        <v>161</v>
      </c>
      <c r="P21" s="96">
        <v>16</v>
      </c>
      <c r="Q21" s="95" t="s">
        <v>123</v>
      </c>
      <c r="R21" s="96">
        <v>9</v>
      </c>
      <c r="S21" s="95" t="s">
        <v>137</v>
      </c>
      <c r="T21" s="96">
        <v>15</v>
      </c>
      <c r="U21" s="95" t="s">
        <v>126</v>
      </c>
      <c r="V21" s="96">
        <v>5</v>
      </c>
      <c r="W21" s="95" t="s">
        <v>131</v>
      </c>
      <c r="X21" s="96">
        <v>8</v>
      </c>
      <c r="Y21" s="95" t="s">
        <v>138</v>
      </c>
      <c r="Z21" s="96">
        <v>14</v>
      </c>
      <c r="AA21" s="95" t="s">
        <v>136</v>
      </c>
      <c r="AB21" s="96">
        <v>3</v>
      </c>
      <c r="AC21" s="95" t="s">
        <v>154</v>
      </c>
      <c r="AD21" s="96">
        <v>12</v>
      </c>
      <c r="AE21" s="95" t="s">
        <v>144</v>
      </c>
      <c r="AF21" s="96">
        <v>13</v>
      </c>
      <c r="AG21" s="95"/>
      <c r="AH21" s="96"/>
      <c r="AI21" s="16">
        <f t="shared" si="0"/>
        <v>135</v>
      </c>
      <c r="AJ21" s="8">
        <f t="shared" si="1"/>
        <v>96</v>
      </c>
    </row>
    <row r="22" spans="1:36" ht="15.05" customHeight="1" x14ac:dyDescent="0.3">
      <c r="A22">
        <f t="shared" si="2"/>
        <v>2</v>
      </c>
      <c r="B22" s="85" t="str">
        <f>'Week 1'!B22</f>
        <v>Trent</v>
      </c>
      <c r="C22" s="94" t="s">
        <v>129</v>
      </c>
      <c r="D22" s="155">
        <v>5</v>
      </c>
      <c r="E22" s="94" t="s">
        <v>143</v>
      </c>
      <c r="F22" s="155">
        <v>15</v>
      </c>
      <c r="G22" s="94" t="s">
        <v>134</v>
      </c>
      <c r="H22" s="155">
        <v>3</v>
      </c>
      <c r="I22" s="94" t="s">
        <v>128</v>
      </c>
      <c r="J22" s="155">
        <v>10</v>
      </c>
      <c r="K22" s="94" t="s">
        <v>160</v>
      </c>
      <c r="L22" s="155">
        <v>13</v>
      </c>
      <c r="M22" s="94" t="s">
        <v>386</v>
      </c>
      <c r="N22" s="155">
        <v>2</v>
      </c>
      <c r="O22" s="94" t="s">
        <v>161</v>
      </c>
      <c r="P22" s="155">
        <v>14</v>
      </c>
      <c r="Q22" s="94" t="s">
        <v>123</v>
      </c>
      <c r="R22" s="155">
        <v>8</v>
      </c>
      <c r="S22" s="94" t="s">
        <v>137</v>
      </c>
      <c r="T22" s="155">
        <v>16</v>
      </c>
      <c r="U22" s="94" t="s">
        <v>141</v>
      </c>
      <c r="V22" s="155">
        <v>4</v>
      </c>
      <c r="W22" s="94" t="s">
        <v>131</v>
      </c>
      <c r="X22" s="155">
        <v>6</v>
      </c>
      <c r="Y22" s="94" t="s">
        <v>138</v>
      </c>
      <c r="Z22" s="155">
        <v>12</v>
      </c>
      <c r="AA22" s="94" t="s">
        <v>127</v>
      </c>
      <c r="AB22" s="155">
        <v>7</v>
      </c>
      <c r="AC22" s="94" t="s">
        <v>154</v>
      </c>
      <c r="AD22" s="155">
        <v>11</v>
      </c>
      <c r="AE22" s="94" t="s">
        <v>144</v>
      </c>
      <c r="AF22" s="155">
        <v>9</v>
      </c>
      <c r="AG22" s="94"/>
      <c r="AH22" s="98"/>
      <c r="AI22" s="51">
        <f t="shared" si="0"/>
        <v>135</v>
      </c>
      <c r="AJ22" s="5">
        <f t="shared" si="1"/>
        <v>101</v>
      </c>
    </row>
    <row r="23" spans="1:36" ht="15.05" customHeight="1" x14ac:dyDescent="0.3">
      <c r="A23">
        <f t="shared" si="2"/>
        <v>7</v>
      </c>
      <c r="B23" s="70" t="str">
        <f>'Week 1'!B23</f>
        <v>Dean</v>
      </c>
      <c r="C23" s="95" t="s">
        <v>129</v>
      </c>
      <c r="D23" s="96">
        <v>16</v>
      </c>
      <c r="E23" s="95" t="s">
        <v>143</v>
      </c>
      <c r="F23" s="96">
        <v>11</v>
      </c>
      <c r="G23" s="95" t="s">
        <v>134</v>
      </c>
      <c r="H23" s="96">
        <v>7</v>
      </c>
      <c r="I23" s="95" t="s">
        <v>128</v>
      </c>
      <c r="J23" s="96">
        <v>8</v>
      </c>
      <c r="K23" s="95" t="s">
        <v>160</v>
      </c>
      <c r="L23" s="96">
        <v>15</v>
      </c>
      <c r="M23" s="95" t="s">
        <v>386</v>
      </c>
      <c r="N23" s="96">
        <v>2</v>
      </c>
      <c r="O23" s="95" t="s">
        <v>161</v>
      </c>
      <c r="P23" s="96">
        <v>6</v>
      </c>
      <c r="Q23" s="95" t="s">
        <v>123</v>
      </c>
      <c r="R23" s="96">
        <v>5</v>
      </c>
      <c r="S23" s="95" t="s">
        <v>137</v>
      </c>
      <c r="T23" s="96">
        <v>12</v>
      </c>
      <c r="U23" s="95" t="s">
        <v>141</v>
      </c>
      <c r="V23" s="96">
        <v>3</v>
      </c>
      <c r="W23" s="95" t="s">
        <v>131</v>
      </c>
      <c r="X23" s="96">
        <v>10</v>
      </c>
      <c r="Y23" s="95" t="s">
        <v>138</v>
      </c>
      <c r="Z23" s="96">
        <v>13</v>
      </c>
      <c r="AA23" s="95" t="s">
        <v>127</v>
      </c>
      <c r="AB23" s="96">
        <v>4</v>
      </c>
      <c r="AC23" s="95" t="s">
        <v>154</v>
      </c>
      <c r="AD23" s="96">
        <v>9</v>
      </c>
      <c r="AE23" s="95" t="s">
        <v>144</v>
      </c>
      <c r="AF23" s="96">
        <v>14</v>
      </c>
      <c r="AG23" s="95"/>
      <c r="AH23" s="96"/>
      <c r="AI23" s="16">
        <f t="shared" si="0"/>
        <v>135</v>
      </c>
      <c r="AJ23" s="8">
        <f t="shared" si="1"/>
        <v>91</v>
      </c>
    </row>
    <row r="24" spans="1:36" ht="15.05" customHeight="1" x14ac:dyDescent="0.3">
      <c r="A24">
        <f t="shared" si="2"/>
        <v>19</v>
      </c>
      <c r="B24" s="85" t="str">
        <f>'Week 1'!B24</f>
        <v>Randi</v>
      </c>
      <c r="C24" s="94" t="s">
        <v>129</v>
      </c>
      <c r="D24" s="155">
        <v>5</v>
      </c>
      <c r="E24" s="94" t="s">
        <v>143</v>
      </c>
      <c r="F24" s="155">
        <v>11</v>
      </c>
      <c r="G24" s="94" t="s">
        <v>134</v>
      </c>
      <c r="H24" s="155">
        <v>6</v>
      </c>
      <c r="I24" s="94" t="s">
        <v>128</v>
      </c>
      <c r="J24" s="155">
        <v>10</v>
      </c>
      <c r="K24" s="94" t="s">
        <v>160</v>
      </c>
      <c r="L24" s="155">
        <v>8</v>
      </c>
      <c r="M24" s="94" t="s">
        <v>386</v>
      </c>
      <c r="N24" s="155">
        <v>2</v>
      </c>
      <c r="O24" s="94" t="s">
        <v>161</v>
      </c>
      <c r="P24" s="155">
        <v>16</v>
      </c>
      <c r="Q24" s="94" t="s">
        <v>123</v>
      </c>
      <c r="R24" s="155">
        <v>7</v>
      </c>
      <c r="S24" s="94" t="s">
        <v>137</v>
      </c>
      <c r="T24" s="155">
        <v>15</v>
      </c>
      <c r="U24" s="94" t="s">
        <v>141</v>
      </c>
      <c r="V24" s="155">
        <v>4</v>
      </c>
      <c r="W24" s="94" t="s">
        <v>131</v>
      </c>
      <c r="X24" s="155">
        <v>13</v>
      </c>
      <c r="Y24" s="94" t="s">
        <v>138</v>
      </c>
      <c r="Z24" s="155">
        <v>14</v>
      </c>
      <c r="AA24" s="94" t="s">
        <v>136</v>
      </c>
      <c r="AB24" s="155">
        <v>3</v>
      </c>
      <c r="AC24" s="94" t="s">
        <v>154</v>
      </c>
      <c r="AD24" s="155">
        <v>9</v>
      </c>
      <c r="AE24" s="94" t="s">
        <v>144</v>
      </c>
      <c r="AF24" s="155">
        <v>12</v>
      </c>
      <c r="AG24" s="94"/>
      <c r="AH24" s="98"/>
      <c r="AI24" s="51">
        <f t="shared" si="0"/>
        <v>135</v>
      </c>
      <c r="AJ24" s="5">
        <f t="shared" si="1"/>
        <v>86</v>
      </c>
    </row>
    <row r="25" spans="1:36" ht="15.05" customHeight="1" x14ac:dyDescent="0.3">
      <c r="A25">
        <f t="shared" si="2"/>
        <v>4</v>
      </c>
      <c r="B25" s="70" t="str">
        <f>'Week 1'!B25</f>
        <v>Brett J.</v>
      </c>
      <c r="C25" s="95" t="s">
        <v>129</v>
      </c>
      <c r="D25" s="96">
        <v>9</v>
      </c>
      <c r="E25" s="95" t="s">
        <v>143</v>
      </c>
      <c r="F25" s="96">
        <v>11</v>
      </c>
      <c r="G25" s="95" t="s">
        <v>134</v>
      </c>
      <c r="H25" s="96">
        <v>8</v>
      </c>
      <c r="I25" s="95" t="s">
        <v>148</v>
      </c>
      <c r="J25" s="96">
        <v>4</v>
      </c>
      <c r="K25" s="95" t="s">
        <v>160</v>
      </c>
      <c r="L25" s="96">
        <v>14</v>
      </c>
      <c r="M25" s="95" t="s">
        <v>386</v>
      </c>
      <c r="N25" s="96">
        <v>2</v>
      </c>
      <c r="O25" s="95" t="s">
        <v>161</v>
      </c>
      <c r="P25" s="96">
        <v>15</v>
      </c>
      <c r="Q25" s="95" t="s">
        <v>123</v>
      </c>
      <c r="R25" s="96">
        <v>5</v>
      </c>
      <c r="S25" s="95" t="s">
        <v>137</v>
      </c>
      <c r="T25" s="96">
        <v>16</v>
      </c>
      <c r="U25" s="95" t="s">
        <v>126</v>
      </c>
      <c r="V25" s="96">
        <v>7</v>
      </c>
      <c r="W25" s="95" t="s">
        <v>133</v>
      </c>
      <c r="X25" s="96">
        <v>3</v>
      </c>
      <c r="Y25" s="95" t="s">
        <v>138</v>
      </c>
      <c r="Z25" s="96">
        <v>13</v>
      </c>
      <c r="AA25" s="95" t="s">
        <v>127</v>
      </c>
      <c r="AB25" s="96">
        <v>6</v>
      </c>
      <c r="AC25" s="95" t="s">
        <v>154</v>
      </c>
      <c r="AD25" s="96">
        <v>10</v>
      </c>
      <c r="AE25" s="95" t="s">
        <v>144</v>
      </c>
      <c r="AF25" s="96">
        <v>12</v>
      </c>
      <c r="AG25" s="95"/>
      <c r="AH25" s="96"/>
      <c r="AI25" s="16">
        <f t="shared" si="0"/>
        <v>135</v>
      </c>
      <c r="AJ25" s="8">
        <f t="shared" si="1"/>
        <v>97</v>
      </c>
    </row>
    <row r="26" spans="1:36" ht="15.05" customHeight="1" x14ac:dyDescent="0.3">
      <c r="A26">
        <f t="shared" si="2"/>
        <v>9</v>
      </c>
      <c r="B26" s="85" t="str">
        <f>'Week 1'!B26</f>
        <v>Derek</v>
      </c>
      <c r="C26" s="94" t="s">
        <v>129</v>
      </c>
      <c r="D26" s="155">
        <v>11</v>
      </c>
      <c r="E26" s="94" t="s">
        <v>143</v>
      </c>
      <c r="F26" s="155">
        <v>13</v>
      </c>
      <c r="G26" s="94" t="s">
        <v>134</v>
      </c>
      <c r="H26" s="155">
        <v>3</v>
      </c>
      <c r="I26" s="94" t="s">
        <v>128</v>
      </c>
      <c r="J26" s="155">
        <v>8</v>
      </c>
      <c r="K26" s="94" t="s">
        <v>160</v>
      </c>
      <c r="L26" s="155">
        <v>12</v>
      </c>
      <c r="M26" s="94" t="s">
        <v>386</v>
      </c>
      <c r="N26" s="155">
        <v>2</v>
      </c>
      <c r="O26" s="94" t="s">
        <v>161</v>
      </c>
      <c r="P26" s="155">
        <v>14</v>
      </c>
      <c r="Q26" s="94" t="s">
        <v>123</v>
      </c>
      <c r="R26" s="155">
        <v>9</v>
      </c>
      <c r="S26" s="94" t="s">
        <v>137</v>
      </c>
      <c r="T26" s="155">
        <v>10</v>
      </c>
      <c r="U26" s="94" t="s">
        <v>141</v>
      </c>
      <c r="V26" s="155">
        <v>7</v>
      </c>
      <c r="W26" s="94" t="s">
        <v>131</v>
      </c>
      <c r="X26" s="155">
        <v>5</v>
      </c>
      <c r="Y26" s="94" t="s">
        <v>138</v>
      </c>
      <c r="Z26" s="155">
        <v>16</v>
      </c>
      <c r="AA26" s="94" t="s">
        <v>136</v>
      </c>
      <c r="AB26" s="155">
        <v>4</v>
      </c>
      <c r="AC26" s="94" t="s">
        <v>154</v>
      </c>
      <c r="AD26" s="155">
        <v>6</v>
      </c>
      <c r="AE26" s="94" t="s">
        <v>144</v>
      </c>
      <c r="AF26" s="155">
        <v>15</v>
      </c>
      <c r="AG26" s="94"/>
      <c r="AH26" s="119"/>
      <c r="AI26" s="51">
        <f t="shared" si="0"/>
        <v>135</v>
      </c>
      <c r="AJ26" s="5">
        <f t="shared" si="1"/>
        <v>89</v>
      </c>
    </row>
    <row r="27" spans="1:36" ht="15.05" customHeight="1" x14ac:dyDescent="0.3">
      <c r="A27">
        <f t="shared" si="2"/>
        <v>20</v>
      </c>
      <c r="B27" s="70" t="str">
        <f>'Week 1'!B27</f>
        <v>Colby</v>
      </c>
      <c r="C27" s="95" t="s">
        <v>129</v>
      </c>
      <c r="D27" s="96">
        <v>11</v>
      </c>
      <c r="E27" s="95" t="s">
        <v>143</v>
      </c>
      <c r="F27" s="96">
        <v>12</v>
      </c>
      <c r="G27" s="95" t="s">
        <v>134</v>
      </c>
      <c r="H27" s="96">
        <v>10</v>
      </c>
      <c r="I27" s="95" t="s">
        <v>128</v>
      </c>
      <c r="J27" s="96">
        <v>9</v>
      </c>
      <c r="K27" s="95" t="s">
        <v>160</v>
      </c>
      <c r="L27" s="96">
        <v>8</v>
      </c>
      <c r="M27" s="95" t="s">
        <v>386</v>
      </c>
      <c r="N27" s="96">
        <v>2</v>
      </c>
      <c r="O27" s="95" t="s">
        <v>161</v>
      </c>
      <c r="P27" s="96">
        <v>16</v>
      </c>
      <c r="Q27" s="95" t="s">
        <v>123</v>
      </c>
      <c r="R27" s="96">
        <v>5</v>
      </c>
      <c r="S27" s="95" t="s">
        <v>137</v>
      </c>
      <c r="T27" s="96">
        <v>13</v>
      </c>
      <c r="U27" s="95" t="s">
        <v>141</v>
      </c>
      <c r="V27" s="96">
        <v>4</v>
      </c>
      <c r="W27" s="95" t="s">
        <v>131</v>
      </c>
      <c r="X27" s="96">
        <v>7</v>
      </c>
      <c r="Y27" s="95" t="s">
        <v>138</v>
      </c>
      <c r="Z27" s="96">
        <v>14</v>
      </c>
      <c r="AA27" s="95" t="s">
        <v>127</v>
      </c>
      <c r="AB27" s="96">
        <v>6</v>
      </c>
      <c r="AC27" s="95" t="s">
        <v>154</v>
      </c>
      <c r="AD27" s="96">
        <v>15</v>
      </c>
      <c r="AE27" s="95" t="s">
        <v>144</v>
      </c>
      <c r="AF27" s="96">
        <v>3</v>
      </c>
      <c r="AG27" s="95"/>
      <c r="AH27" s="96"/>
      <c r="AI27" s="16">
        <f t="shared" si="0"/>
        <v>135</v>
      </c>
      <c r="AJ27" s="8">
        <f t="shared" si="1"/>
        <v>85</v>
      </c>
    </row>
    <row r="28" spans="1:36" ht="15.05" customHeight="1" x14ac:dyDescent="0.3">
      <c r="A28">
        <f t="shared" si="2"/>
        <v>24</v>
      </c>
      <c r="B28" s="85" t="str">
        <f>'Week 1'!B28</f>
        <v>Bret F.</v>
      </c>
      <c r="C28" s="94" t="s">
        <v>129</v>
      </c>
      <c r="D28" s="155">
        <v>16</v>
      </c>
      <c r="E28" s="94" t="s">
        <v>143</v>
      </c>
      <c r="F28" s="155">
        <v>7</v>
      </c>
      <c r="G28" s="94" t="s">
        <v>134</v>
      </c>
      <c r="H28" s="155">
        <v>12</v>
      </c>
      <c r="I28" s="94" t="s">
        <v>128</v>
      </c>
      <c r="J28" s="155">
        <v>11</v>
      </c>
      <c r="K28" s="94" t="s">
        <v>160</v>
      </c>
      <c r="L28" s="155">
        <v>6</v>
      </c>
      <c r="M28" s="94" t="s">
        <v>386</v>
      </c>
      <c r="N28" s="155">
        <v>2</v>
      </c>
      <c r="O28" s="94" t="s">
        <v>161</v>
      </c>
      <c r="P28" s="155">
        <v>14</v>
      </c>
      <c r="Q28" s="94" t="s">
        <v>123</v>
      </c>
      <c r="R28" s="155">
        <v>5</v>
      </c>
      <c r="S28" s="94" t="s">
        <v>137</v>
      </c>
      <c r="T28" s="155">
        <v>10</v>
      </c>
      <c r="U28" s="94" t="s">
        <v>141</v>
      </c>
      <c r="V28" s="155">
        <v>4</v>
      </c>
      <c r="W28" s="94" t="s">
        <v>131</v>
      </c>
      <c r="X28" s="155">
        <v>9</v>
      </c>
      <c r="Y28" s="94" t="s">
        <v>138</v>
      </c>
      <c r="Z28" s="155">
        <v>3</v>
      </c>
      <c r="AA28" s="94" t="s">
        <v>127</v>
      </c>
      <c r="AB28" s="155">
        <v>8</v>
      </c>
      <c r="AC28" s="94" t="s">
        <v>154</v>
      </c>
      <c r="AD28" s="155">
        <v>13</v>
      </c>
      <c r="AE28" s="94" t="s">
        <v>144</v>
      </c>
      <c r="AF28" s="155">
        <v>15</v>
      </c>
      <c r="AG28" s="94"/>
      <c r="AH28" s="119"/>
      <c r="AI28" s="51">
        <f t="shared" si="0"/>
        <v>135</v>
      </c>
      <c r="AJ28" s="5">
        <f t="shared" si="1"/>
        <v>78</v>
      </c>
    </row>
    <row r="29" spans="1:36" ht="15.05" customHeight="1" thickBot="1" x14ac:dyDescent="0.35">
      <c r="A29">
        <f t="shared" si="2"/>
        <v>7</v>
      </c>
      <c r="B29" s="93" t="str">
        <f>'Week 1'!B29</f>
        <v>Chad</v>
      </c>
      <c r="C29" s="95" t="s">
        <v>129</v>
      </c>
      <c r="D29" s="96">
        <v>16</v>
      </c>
      <c r="E29" s="95" t="s">
        <v>143</v>
      </c>
      <c r="F29" s="96">
        <v>14</v>
      </c>
      <c r="G29" s="95" t="s">
        <v>134</v>
      </c>
      <c r="H29" s="96">
        <v>5</v>
      </c>
      <c r="I29" s="95" t="s">
        <v>128</v>
      </c>
      <c r="J29" s="96">
        <v>10</v>
      </c>
      <c r="K29" s="95" t="s">
        <v>160</v>
      </c>
      <c r="L29" s="96">
        <v>9</v>
      </c>
      <c r="M29" s="95" t="s">
        <v>386</v>
      </c>
      <c r="N29" s="96">
        <v>2</v>
      </c>
      <c r="O29" s="95" t="s">
        <v>161</v>
      </c>
      <c r="P29" s="96">
        <v>13</v>
      </c>
      <c r="Q29" s="95" t="s">
        <v>123</v>
      </c>
      <c r="R29" s="96">
        <v>6</v>
      </c>
      <c r="S29" s="95" t="s">
        <v>137</v>
      </c>
      <c r="T29" s="96">
        <v>12</v>
      </c>
      <c r="U29" s="95" t="s">
        <v>141</v>
      </c>
      <c r="V29" s="96">
        <v>8</v>
      </c>
      <c r="W29" s="95" t="s">
        <v>133</v>
      </c>
      <c r="X29" s="96">
        <v>3</v>
      </c>
      <c r="Y29" s="95" t="s">
        <v>138</v>
      </c>
      <c r="Z29" s="96">
        <v>11</v>
      </c>
      <c r="AA29" s="95" t="s">
        <v>127</v>
      </c>
      <c r="AB29" s="96">
        <v>4</v>
      </c>
      <c r="AC29" s="95" t="s">
        <v>154</v>
      </c>
      <c r="AD29" s="96">
        <v>7</v>
      </c>
      <c r="AE29" s="95" t="s">
        <v>144</v>
      </c>
      <c r="AF29" s="96">
        <v>15</v>
      </c>
      <c r="AG29" s="95"/>
      <c r="AH29" s="96"/>
      <c r="AI29" s="47">
        <f>SUM(D29:AH29)</f>
        <v>135</v>
      </c>
      <c r="AJ29" s="48">
        <f t="shared" si="1"/>
        <v>91</v>
      </c>
    </row>
    <row r="30" spans="1:36" ht="15.05" customHeight="1" thickBot="1" x14ac:dyDescent="0.35">
      <c r="B30" s="27" t="s">
        <v>15</v>
      </c>
      <c r="C30" s="180" t="s">
        <v>152</v>
      </c>
      <c r="D30" s="180"/>
      <c r="E30" s="180" t="s">
        <v>132</v>
      </c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28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5" spans="2:36" ht="15.65" thickBot="1" x14ac:dyDescent="0.35"/>
    <row r="36" spans="2:36" ht="15.65" thickBot="1" x14ac:dyDescent="0.35">
      <c r="B36" s="21" t="s">
        <v>0</v>
      </c>
      <c r="C36" s="183" t="s">
        <v>135</v>
      </c>
      <c r="D36" s="183"/>
      <c r="E36" s="183" t="s">
        <v>143</v>
      </c>
      <c r="F36" s="183"/>
      <c r="G36" s="183" t="s">
        <v>155</v>
      </c>
      <c r="H36" s="183"/>
      <c r="I36" s="183" t="s">
        <v>128</v>
      </c>
      <c r="J36" s="183"/>
      <c r="K36" s="183" t="s">
        <v>160</v>
      </c>
      <c r="L36" s="183"/>
      <c r="M36" s="183"/>
      <c r="N36" s="183"/>
      <c r="O36" s="183" t="s">
        <v>198</v>
      </c>
      <c r="P36" s="183"/>
      <c r="Q36" s="183" t="s">
        <v>123</v>
      </c>
      <c r="R36" s="183"/>
      <c r="S36" s="183" t="s">
        <v>137</v>
      </c>
      <c r="T36" s="183"/>
      <c r="U36" s="183" t="s">
        <v>126</v>
      </c>
      <c r="V36" s="183"/>
      <c r="W36" s="183" t="s">
        <v>133</v>
      </c>
      <c r="X36" s="183"/>
      <c r="Y36" s="183" t="s">
        <v>138</v>
      </c>
      <c r="Z36" s="183"/>
      <c r="AA36" s="183" t="s">
        <v>127</v>
      </c>
      <c r="AB36" s="183"/>
      <c r="AC36" s="183" t="s">
        <v>154</v>
      </c>
      <c r="AD36" s="183"/>
      <c r="AE36" s="183" t="s">
        <v>144</v>
      </c>
      <c r="AF36" s="187"/>
      <c r="AG36" s="192">
        <f t="shared" ref="AG36" si="3">AG3</f>
        <v>0</v>
      </c>
      <c r="AH36" s="187"/>
      <c r="AI36" s="18"/>
    </row>
    <row r="37" spans="2:36" x14ac:dyDescent="0.3">
      <c r="B37" s="20" t="str">
        <f t="shared" ref="B37:B62" si="4">B4</f>
        <v>Tyson</v>
      </c>
      <c r="C37" s="174" t="str">
        <f t="shared" ref="C37:AE52" si="5">IF(C4=C$36,D4,"-")</f>
        <v>-</v>
      </c>
      <c r="D37" s="174"/>
      <c r="E37" s="174">
        <f t="shared" si="5"/>
        <v>11</v>
      </c>
      <c r="F37" s="174"/>
      <c r="G37" s="174" t="str">
        <f t="shared" si="5"/>
        <v>-</v>
      </c>
      <c r="H37" s="174"/>
      <c r="I37" s="174">
        <f t="shared" si="5"/>
        <v>14</v>
      </c>
      <c r="J37" s="174"/>
      <c r="K37" s="174">
        <f t="shared" si="5"/>
        <v>5</v>
      </c>
      <c r="L37" s="174"/>
      <c r="M37" s="174" t="str">
        <f t="shared" si="5"/>
        <v>-</v>
      </c>
      <c r="N37" s="174"/>
      <c r="O37" s="174" t="str">
        <f t="shared" si="5"/>
        <v>-</v>
      </c>
      <c r="P37" s="174"/>
      <c r="Q37" s="174">
        <f t="shared" si="5"/>
        <v>12</v>
      </c>
      <c r="R37" s="174"/>
      <c r="S37" s="174">
        <f t="shared" si="5"/>
        <v>15</v>
      </c>
      <c r="T37" s="174"/>
      <c r="U37" s="174">
        <f t="shared" si="5"/>
        <v>3</v>
      </c>
      <c r="V37" s="174"/>
      <c r="W37" s="174" t="str">
        <f t="shared" si="5"/>
        <v>-</v>
      </c>
      <c r="X37" s="174"/>
      <c r="Y37" s="174">
        <f t="shared" si="5"/>
        <v>13</v>
      </c>
      <c r="Z37" s="174"/>
      <c r="AA37" s="174">
        <f t="shared" si="5"/>
        <v>4</v>
      </c>
      <c r="AB37" s="174"/>
      <c r="AC37" s="174">
        <f t="shared" si="5"/>
        <v>8</v>
      </c>
      <c r="AD37" s="174"/>
      <c r="AE37" s="174" t="str">
        <f t="shared" si="5"/>
        <v>-</v>
      </c>
      <c r="AF37" s="175"/>
      <c r="AG37" s="195"/>
      <c r="AH37" s="174"/>
      <c r="AJ37" s="19">
        <f>COUNTIF(C37:AH37,"&gt;=1")</f>
        <v>9</v>
      </c>
    </row>
    <row r="38" spans="2:36" x14ac:dyDescent="0.3">
      <c r="B38" s="91" t="str">
        <f t="shared" si="4"/>
        <v>Ben</v>
      </c>
      <c r="C38" s="172" t="str">
        <f t="shared" si="5"/>
        <v>-</v>
      </c>
      <c r="D38" s="172"/>
      <c r="E38" s="172" t="str">
        <f t="shared" si="5"/>
        <v>-</v>
      </c>
      <c r="F38" s="172"/>
      <c r="G38" s="172" t="str">
        <f t="shared" si="5"/>
        <v>-</v>
      </c>
      <c r="H38" s="172"/>
      <c r="I38" s="172">
        <f t="shared" si="5"/>
        <v>4</v>
      </c>
      <c r="J38" s="172"/>
      <c r="K38" s="172">
        <f t="shared" si="5"/>
        <v>10</v>
      </c>
      <c r="L38" s="172"/>
      <c r="M38" s="172" t="str">
        <f t="shared" si="5"/>
        <v>-</v>
      </c>
      <c r="N38" s="172"/>
      <c r="O38" s="172" t="str">
        <f t="shared" si="5"/>
        <v>-</v>
      </c>
      <c r="P38" s="172"/>
      <c r="Q38" s="172" t="str">
        <f t="shared" si="5"/>
        <v>-</v>
      </c>
      <c r="R38" s="172"/>
      <c r="S38" s="172">
        <f t="shared" si="5"/>
        <v>14</v>
      </c>
      <c r="T38" s="172"/>
      <c r="U38" s="172">
        <f t="shared" si="5"/>
        <v>5</v>
      </c>
      <c r="V38" s="172"/>
      <c r="W38" s="172" t="str">
        <f t="shared" si="5"/>
        <v>-</v>
      </c>
      <c r="X38" s="172"/>
      <c r="Y38" s="172">
        <f t="shared" si="5"/>
        <v>13</v>
      </c>
      <c r="Z38" s="172"/>
      <c r="AA38" s="172">
        <f t="shared" si="5"/>
        <v>11</v>
      </c>
      <c r="AB38" s="172"/>
      <c r="AC38" s="172">
        <f t="shared" si="5"/>
        <v>15</v>
      </c>
      <c r="AD38" s="172"/>
      <c r="AE38" s="172" t="str">
        <f t="shared" si="5"/>
        <v>-</v>
      </c>
      <c r="AF38" s="173"/>
      <c r="AG38" s="194"/>
      <c r="AH38" s="172"/>
      <c r="AJ38" s="19">
        <f t="shared" ref="AJ38:AJ62" si="6">COUNTIF(C38:AH38,"&gt;=1")</f>
        <v>7</v>
      </c>
    </row>
    <row r="39" spans="2:36" x14ac:dyDescent="0.3">
      <c r="B39" s="10" t="str">
        <f t="shared" si="4"/>
        <v>Trevor</v>
      </c>
      <c r="C39" s="174" t="str">
        <f>IF(C6=C$36,D6,"-")</f>
        <v>-</v>
      </c>
      <c r="D39" s="174"/>
      <c r="E39" s="174">
        <f>IF(E6=E$36,F6,"-")</f>
        <v>12</v>
      </c>
      <c r="F39" s="174"/>
      <c r="G39" s="174" t="str">
        <f>IF(G6=G$36,H6,"-")</f>
        <v>-</v>
      </c>
      <c r="H39" s="174"/>
      <c r="I39" s="174">
        <f>IF(I6=I$36,J6,"-")</f>
        <v>8</v>
      </c>
      <c r="J39" s="174"/>
      <c r="K39" s="174">
        <f>IF(K6=K$36,L6,"-")</f>
        <v>15</v>
      </c>
      <c r="L39" s="174"/>
      <c r="M39" s="174" t="str">
        <f>IF(M6=M$36,N6,"-")</f>
        <v>-</v>
      </c>
      <c r="N39" s="174"/>
      <c r="O39" s="174" t="str">
        <f>IF(O6=O$36,P6,"-")</f>
        <v>-</v>
      </c>
      <c r="P39" s="174"/>
      <c r="Q39" s="174" t="str">
        <f>IF(Q6=Q$36,R6,"-")</f>
        <v>-</v>
      </c>
      <c r="R39" s="174"/>
      <c r="S39" s="174">
        <f>IF(S6=S$36,T6,"-")</f>
        <v>14</v>
      </c>
      <c r="T39" s="174"/>
      <c r="U39" s="174">
        <f>IF(U6=U$36,V6,"-")</f>
        <v>4</v>
      </c>
      <c r="V39" s="174"/>
      <c r="W39" s="174" t="str">
        <f>IF(W6=W$36,X6,"-")</f>
        <v>-</v>
      </c>
      <c r="X39" s="174"/>
      <c r="Y39" s="174">
        <f>IF(Y6=Y$36,Z6,"-")</f>
        <v>9</v>
      </c>
      <c r="Z39" s="174"/>
      <c r="AA39" s="174" t="str">
        <f>IF(AA6=AA$36,AB6,"-")</f>
        <v>-</v>
      </c>
      <c r="AB39" s="174"/>
      <c r="AC39" s="174">
        <f>IF(AC6=AC$36,AD6,"-")</f>
        <v>13</v>
      </c>
      <c r="AD39" s="174"/>
      <c r="AE39" s="174">
        <f>IF(AE6=AE$36,AF6,"-")</f>
        <v>10</v>
      </c>
      <c r="AF39" s="175"/>
      <c r="AG39" s="195"/>
      <c r="AH39" s="174"/>
      <c r="AJ39" s="19">
        <f t="shared" si="6"/>
        <v>8</v>
      </c>
    </row>
    <row r="40" spans="2:36" x14ac:dyDescent="0.3">
      <c r="B40" s="91" t="str">
        <f t="shared" si="4"/>
        <v>Alex</v>
      </c>
      <c r="C40" s="172" t="str">
        <f t="shared" si="5"/>
        <v>-</v>
      </c>
      <c r="D40" s="172"/>
      <c r="E40" s="172">
        <f t="shared" si="5"/>
        <v>13</v>
      </c>
      <c r="F40" s="172"/>
      <c r="G40" s="172" t="str">
        <f t="shared" si="5"/>
        <v>-</v>
      </c>
      <c r="H40" s="172"/>
      <c r="I40" s="172">
        <f t="shared" si="5"/>
        <v>11</v>
      </c>
      <c r="J40" s="172"/>
      <c r="K40" s="172">
        <f t="shared" si="5"/>
        <v>6</v>
      </c>
      <c r="L40" s="172"/>
      <c r="M40" s="172" t="str">
        <f t="shared" si="5"/>
        <v>-</v>
      </c>
      <c r="N40" s="172"/>
      <c r="O40" s="172" t="str">
        <f t="shared" si="5"/>
        <v>-</v>
      </c>
      <c r="P40" s="172"/>
      <c r="Q40" s="172">
        <f t="shared" si="5"/>
        <v>8</v>
      </c>
      <c r="R40" s="172"/>
      <c r="S40" s="172">
        <f t="shared" si="5"/>
        <v>16</v>
      </c>
      <c r="T40" s="172"/>
      <c r="U40" s="172" t="str">
        <f t="shared" si="5"/>
        <v>-</v>
      </c>
      <c r="V40" s="172"/>
      <c r="W40" s="172" t="str">
        <f t="shared" si="5"/>
        <v>-</v>
      </c>
      <c r="X40" s="172"/>
      <c r="Y40" s="172">
        <f t="shared" si="5"/>
        <v>14</v>
      </c>
      <c r="Z40" s="172"/>
      <c r="AA40" s="172">
        <f t="shared" si="5"/>
        <v>5</v>
      </c>
      <c r="AB40" s="172"/>
      <c r="AC40" s="172">
        <f t="shared" si="5"/>
        <v>10</v>
      </c>
      <c r="AD40" s="172"/>
      <c r="AE40" s="172">
        <f t="shared" si="5"/>
        <v>4</v>
      </c>
      <c r="AF40" s="173"/>
      <c r="AG40" s="194"/>
      <c r="AH40" s="172"/>
      <c r="AJ40" s="19">
        <f t="shared" si="6"/>
        <v>9</v>
      </c>
    </row>
    <row r="41" spans="2:36" x14ac:dyDescent="0.3">
      <c r="B41" s="10" t="str">
        <f t="shared" si="4"/>
        <v>Katelyn</v>
      </c>
      <c r="C41" s="174" t="str">
        <f t="shared" si="5"/>
        <v>-</v>
      </c>
      <c r="D41" s="174"/>
      <c r="E41" s="174">
        <f t="shared" si="5"/>
        <v>10</v>
      </c>
      <c r="F41" s="174"/>
      <c r="G41" s="174" t="str">
        <f t="shared" si="5"/>
        <v>-</v>
      </c>
      <c r="H41" s="174"/>
      <c r="I41" s="174">
        <f t="shared" si="5"/>
        <v>8</v>
      </c>
      <c r="J41" s="174"/>
      <c r="K41" s="174">
        <f t="shared" si="5"/>
        <v>12</v>
      </c>
      <c r="L41" s="174"/>
      <c r="M41" s="174" t="str">
        <f t="shared" si="5"/>
        <v>-</v>
      </c>
      <c r="N41" s="174"/>
      <c r="O41" s="174" t="str">
        <f t="shared" si="5"/>
        <v>-</v>
      </c>
      <c r="P41" s="174"/>
      <c r="Q41" s="174">
        <f t="shared" si="5"/>
        <v>7</v>
      </c>
      <c r="R41" s="174"/>
      <c r="S41" s="174">
        <f t="shared" si="5"/>
        <v>16</v>
      </c>
      <c r="T41" s="174"/>
      <c r="U41" s="174" t="str">
        <f t="shared" si="5"/>
        <v>-</v>
      </c>
      <c r="V41" s="174"/>
      <c r="W41" s="174" t="str">
        <f t="shared" si="5"/>
        <v>-</v>
      </c>
      <c r="X41" s="174"/>
      <c r="Y41" s="174">
        <f t="shared" si="5"/>
        <v>14</v>
      </c>
      <c r="Z41" s="174"/>
      <c r="AA41" s="174" t="str">
        <f t="shared" si="5"/>
        <v>-</v>
      </c>
      <c r="AB41" s="174"/>
      <c r="AC41" s="174">
        <f t="shared" si="5"/>
        <v>9</v>
      </c>
      <c r="AD41" s="174"/>
      <c r="AE41" s="174">
        <f t="shared" si="5"/>
        <v>11</v>
      </c>
      <c r="AF41" s="175"/>
      <c r="AG41" s="195"/>
      <c r="AH41" s="174"/>
      <c r="AJ41" s="19">
        <f t="shared" si="6"/>
        <v>8</v>
      </c>
    </row>
    <row r="42" spans="2:36" x14ac:dyDescent="0.3">
      <c r="B42" s="91" t="str">
        <f t="shared" si="4"/>
        <v>Shelby</v>
      </c>
      <c r="C42" s="172">
        <f t="shared" si="5"/>
        <v>4</v>
      </c>
      <c r="D42" s="172"/>
      <c r="E42" s="172">
        <f t="shared" si="5"/>
        <v>9</v>
      </c>
      <c r="F42" s="172"/>
      <c r="G42" s="172" t="str">
        <f t="shared" si="5"/>
        <v>-</v>
      </c>
      <c r="H42" s="172"/>
      <c r="I42" s="172">
        <f t="shared" si="5"/>
        <v>16</v>
      </c>
      <c r="J42" s="172"/>
      <c r="K42" s="172">
        <f t="shared" si="5"/>
        <v>10</v>
      </c>
      <c r="L42" s="172"/>
      <c r="M42" s="172" t="str">
        <f t="shared" si="5"/>
        <v>-</v>
      </c>
      <c r="N42" s="172"/>
      <c r="O42" s="172" t="str">
        <f t="shared" si="5"/>
        <v>-</v>
      </c>
      <c r="P42" s="172"/>
      <c r="Q42" s="172" t="str">
        <f t="shared" si="5"/>
        <v>-</v>
      </c>
      <c r="R42" s="172"/>
      <c r="S42" s="172">
        <f t="shared" si="5"/>
        <v>15</v>
      </c>
      <c r="T42" s="172"/>
      <c r="U42" s="172">
        <f t="shared" si="5"/>
        <v>7</v>
      </c>
      <c r="V42" s="172"/>
      <c r="W42" s="172" t="str">
        <f t="shared" si="5"/>
        <v>-</v>
      </c>
      <c r="X42" s="172"/>
      <c r="Y42" s="172">
        <f t="shared" si="5"/>
        <v>11</v>
      </c>
      <c r="Z42" s="172"/>
      <c r="AA42" s="172">
        <f t="shared" si="5"/>
        <v>5</v>
      </c>
      <c r="AB42" s="172"/>
      <c r="AC42" s="172">
        <f t="shared" si="5"/>
        <v>3</v>
      </c>
      <c r="AD42" s="172"/>
      <c r="AE42" s="172">
        <f t="shared" si="5"/>
        <v>8</v>
      </c>
      <c r="AF42" s="173"/>
      <c r="AG42" s="194"/>
      <c r="AH42" s="172"/>
      <c r="AJ42" s="19">
        <f t="shared" si="6"/>
        <v>10</v>
      </c>
    </row>
    <row r="43" spans="2:36" x14ac:dyDescent="0.3">
      <c r="B43" s="10" t="str">
        <f t="shared" si="4"/>
        <v>Chris</v>
      </c>
      <c r="C43" s="174" t="str">
        <f t="shared" si="5"/>
        <v>-</v>
      </c>
      <c r="D43" s="174"/>
      <c r="E43" s="174">
        <f t="shared" si="5"/>
        <v>15</v>
      </c>
      <c r="F43" s="174"/>
      <c r="G43" s="174" t="str">
        <f t="shared" si="5"/>
        <v>-</v>
      </c>
      <c r="H43" s="174"/>
      <c r="I43" s="174" t="str">
        <f t="shared" si="5"/>
        <v>-</v>
      </c>
      <c r="J43" s="174"/>
      <c r="K43" s="174">
        <f t="shared" si="5"/>
        <v>14</v>
      </c>
      <c r="L43" s="174"/>
      <c r="M43" s="174" t="str">
        <f t="shared" si="5"/>
        <v>-</v>
      </c>
      <c r="N43" s="174"/>
      <c r="O43" s="174" t="str">
        <f t="shared" si="5"/>
        <v>-</v>
      </c>
      <c r="P43" s="174"/>
      <c r="Q43" s="174">
        <f t="shared" si="5"/>
        <v>10</v>
      </c>
      <c r="R43" s="174"/>
      <c r="S43" s="174">
        <f t="shared" si="5"/>
        <v>13</v>
      </c>
      <c r="T43" s="174"/>
      <c r="U43" s="174" t="str">
        <f t="shared" si="5"/>
        <v>-</v>
      </c>
      <c r="V43" s="174"/>
      <c r="W43" s="174" t="str">
        <f t="shared" si="5"/>
        <v>-</v>
      </c>
      <c r="X43" s="174"/>
      <c r="Y43" s="174">
        <f t="shared" si="5"/>
        <v>7</v>
      </c>
      <c r="Z43" s="174"/>
      <c r="AA43" s="174">
        <f t="shared" si="5"/>
        <v>6</v>
      </c>
      <c r="AB43" s="174"/>
      <c r="AC43" s="174">
        <f t="shared" si="5"/>
        <v>11</v>
      </c>
      <c r="AD43" s="174"/>
      <c r="AE43" s="174">
        <f t="shared" si="5"/>
        <v>12</v>
      </c>
      <c r="AF43" s="175"/>
      <c r="AG43" s="195"/>
      <c r="AH43" s="174"/>
      <c r="AJ43" s="19">
        <f t="shared" si="6"/>
        <v>8</v>
      </c>
    </row>
    <row r="44" spans="2:36" x14ac:dyDescent="0.3">
      <c r="B44" s="91" t="str">
        <f t="shared" si="4"/>
        <v>Jeremy</v>
      </c>
      <c r="C44" s="172" t="str">
        <f t="shared" si="5"/>
        <v>-</v>
      </c>
      <c r="D44" s="172"/>
      <c r="E44" s="172">
        <f t="shared" si="5"/>
        <v>13</v>
      </c>
      <c r="F44" s="172"/>
      <c r="G44" s="172" t="str">
        <f t="shared" si="5"/>
        <v>-</v>
      </c>
      <c r="H44" s="172"/>
      <c r="I44" s="172">
        <f t="shared" si="5"/>
        <v>4</v>
      </c>
      <c r="J44" s="172"/>
      <c r="K44" s="172">
        <f t="shared" si="5"/>
        <v>9</v>
      </c>
      <c r="L44" s="172"/>
      <c r="M44" s="172" t="str">
        <f t="shared" si="5"/>
        <v>-</v>
      </c>
      <c r="N44" s="172"/>
      <c r="O44" s="172" t="str">
        <f t="shared" si="5"/>
        <v>-</v>
      </c>
      <c r="P44" s="172"/>
      <c r="Q44" s="172">
        <f t="shared" si="5"/>
        <v>6</v>
      </c>
      <c r="R44" s="172"/>
      <c r="S44" s="172">
        <f t="shared" si="5"/>
        <v>15</v>
      </c>
      <c r="T44" s="172"/>
      <c r="U44" s="172" t="str">
        <f t="shared" si="5"/>
        <v>-</v>
      </c>
      <c r="V44" s="172"/>
      <c r="W44" s="172" t="str">
        <f t="shared" si="5"/>
        <v>-</v>
      </c>
      <c r="X44" s="172"/>
      <c r="Y44" s="172">
        <f t="shared" si="5"/>
        <v>16</v>
      </c>
      <c r="Z44" s="172"/>
      <c r="AA44" s="172">
        <f t="shared" si="5"/>
        <v>3</v>
      </c>
      <c r="AB44" s="172"/>
      <c r="AC44" s="172">
        <f t="shared" si="5"/>
        <v>10</v>
      </c>
      <c r="AD44" s="172"/>
      <c r="AE44" s="172">
        <f t="shared" si="5"/>
        <v>11</v>
      </c>
      <c r="AF44" s="173"/>
      <c r="AG44" s="194"/>
      <c r="AH44" s="172"/>
      <c r="AJ44" s="19">
        <f t="shared" si="6"/>
        <v>9</v>
      </c>
    </row>
    <row r="45" spans="2:36" x14ac:dyDescent="0.3">
      <c r="B45" s="10" t="str">
        <f t="shared" si="4"/>
        <v>Sam</v>
      </c>
      <c r="C45" s="174" t="str">
        <f t="shared" si="5"/>
        <v>-</v>
      </c>
      <c r="D45" s="174"/>
      <c r="E45" s="174">
        <f t="shared" si="5"/>
        <v>15</v>
      </c>
      <c r="F45" s="174"/>
      <c r="G45" s="174" t="str">
        <f t="shared" si="5"/>
        <v>-</v>
      </c>
      <c r="H45" s="174"/>
      <c r="I45" s="174">
        <f t="shared" si="5"/>
        <v>6</v>
      </c>
      <c r="J45" s="174"/>
      <c r="K45" s="174">
        <f t="shared" si="5"/>
        <v>14</v>
      </c>
      <c r="L45" s="174"/>
      <c r="M45" s="174" t="str">
        <f t="shared" si="5"/>
        <v>-</v>
      </c>
      <c r="N45" s="174"/>
      <c r="O45" s="174" t="str">
        <f t="shared" si="5"/>
        <v>-</v>
      </c>
      <c r="P45" s="174"/>
      <c r="Q45" s="174">
        <f t="shared" si="5"/>
        <v>7</v>
      </c>
      <c r="R45" s="174"/>
      <c r="S45" s="174">
        <f t="shared" si="5"/>
        <v>12</v>
      </c>
      <c r="T45" s="174"/>
      <c r="U45" s="174" t="str">
        <f t="shared" si="5"/>
        <v>-</v>
      </c>
      <c r="V45" s="174"/>
      <c r="W45" s="174" t="str">
        <f t="shared" si="5"/>
        <v>-</v>
      </c>
      <c r="X45" s="174"/>
      <c r="Y45" s="174">
        <f t="shared" si="5"/>
        <v>3</v>
      </c>
      <c r="Z45" s="174"/>
      <c r="AA45" s="174" t="str">
        <f t="shared" si="5"/>
        <v>-</v>
      </c>
      <c r="AB45" s="174"/>
      <c r="AC45" s="174">
        <f t="shared" si="5"/>
        <v>10</v>
      </c>
      <c r="AD45" s="174"/>
      <c r="AE45" s="174">
        <f t="shared" si="5"/>
        <v>9</v>
      </c>
      <c r="AF45" s="175"/>
      <c r="AG45" s="195"/>
      <c r="AH45" s="174"/>
      <c r="AJ45" s="19">
        <f t="shared" si="6"/>
        <v>8</v>
      </c>
    </row>
    <row r="46" spans="2:36" x14ac:dyDescent="0.3">
      <c r="B46" s="91" t="str">
        <f t="shared" si="4"/>
        <v>Cody</v>
      </c>
      <c r="C46" s="172" t="str">
        <f t="shared" si="5"/>
        <v>-</v>
      </c>
      <c r="D46" s="172"/>
      <c r="E46" s="172">
        <f t="shared" si="5"/>
        <v>15</v>
      </c>
      <c r="F46" s="172"/>
      <c r="G46" s="172" t="str">
        <f t="shared" si="5"/>
        <v>-</v>
      </c>
      <c r="H46" s="172"/>
      <c r="I46" s="172">
        <f t="shared" si="5"/>
        <v>14</v>
      </c>
      <c r="J46" s="172"/>
      <c r="K46" s="172">
        <f t="shared" si="5"/>
        <v>8</v>
      </c>
      <c r="L46" s="172"/>
      <c r="M46" s="172" t="str">
        <f t="shared" si="5"/>
        <v>-</v>
      </c>
      <c r="N46" s="172"/>
      <c r="O46" s="172" t="str">
        <f t="shared" si="5"/>
        <v>-</v>
      </c>
      <c r="P46" s="172"/>
      <c r="Q46" s="172">
        <f t="shared" si="5"/>
        <v>6</v>
      </c>
      <c r="R46" s="172"/>
      <c r="S46" s="172">
        <f t="shared" si="5"/>
        <v>16</v>
      </c>
      <c r="T46" s="172"/>
      <c r="U46" s="172">
        <f t="shared" si="5"/>
        <v>4</v>
      </c>
      <c r="V46" s="172"/>
      <c r="W46" s="172" t="str">
        <f t="shared" si="5"/>
        <v>-</v>
      </c>
      <c r="X46" s="172"/>
      <c r="Y46" s="172">
        <f t="shared" si="5"/>
        <v>11</v>
      </c>
      <c r="Z46" s="172"/>
      <c r="AA46" s="172">
        <f t="shared" si="5"/>
        <v>5</v>
      </c>
      <c r="AB46" s="172"/>
      <c r="AC46" s="172">
        <f t="shared" si="5"/>
        <v>10</v>
      </c>
      <c r="AD46" s="172"/>
      <c r="AE46" s="172">
        <f t="shared" si="5"/>
        <v>9</v>
      </c>
      <c r="AF46" s="173"/>
      <c r="AG46" s="194"/>
      <c r="AH46" s="172"/>
      <c r="AJ46" s="19">
        <f t="shared" si="6"/>
        <v>10</v>
      </c>
    </row>
    <row r="47" spans="2:36" x14ac:dyDescent="0.3">
      <c r="B47" s="10" t="str">
        <f t="shared" si="4"/>
        <v>Tom</v>
      </c>
      <c r="C47" s="174">
        <f t="shared" si="5"/>
        <v>8</v>
      </c>
      <c r="D47" s="174"/>
      <c r="E47" s="174">
        <f t="shared" si="5"/>
        <v>10</v>
      </c>
      <c r="F47" s="174"/>
      <c r="G47" s="174" t="str">
        <f t="shared" si="5"/>
        <v>-</v>
      </c>
      <c r="H47" s="174"/>
      <c r="I47" s="174">
        <f t="shared" si="5"/>
        <v>12</v>
      </c>
      <c r="J47" s="174"/>
      <c r="K47" s="174">
        <f t="shared" si="5"/>
        <v>11</v>
      </c>
      <c r="L47" s="174"/>
      <c r="M47" s="174" t="str">
        <f t="shared" si="5"/>
        <v>-</v>
      </c>
      <c r="N47" s="174"/>
      <c r="O47" s="174" t="str">
        <f t="shared" si="5"/>
        <v>-</v>
      </c>
      <c r="P47" s="174"/>
      <c r="Q47" s="174">
        <f t="shared" si="5"/>
        <v>9</v>
      </c>
      <c r="R47" s="174"/>
      <c r="S47" s="174">
        <f t="shared" si="5"/>
        <v>16</v>
      </c>
      <c r="T47" s="174"/>
      <c r="U47" s="174">
        <f t="shared" si="5"/>
        <v>6</v>
      </c>
      <c r="V47" s="174"/>
      <c r="W47" s="174">
        <f t="shared" si="5"/>
        <v>3</v>
      </c>
      <c r="X47" s="174"/>
      <c r="Y47" s="174">
        <f t="shared" si="5"/>
        <v>14</v>
      </c>
      <c r="Z47" s="174"/>
      <c r="AA47" s="174">
        <f t="shared" si="5"/>
        <v>4</v>
      </c>
      <c r="AB47" s="174"/>
      <c r="AC47" s="174">
        <f t="shared" si="5"/>
        <v>13</v>
      </c>
      <c r="AD47" s="174"/>
      <c r="AE47" s="174">
        <f t="shared" si="5"/>
        <v>7</v>
      </c>
      <c r="AF47" s="175"/>
      <c r="AG47" s="195"/>
      <c r="AH47" s="174"/>
      <c r="AJ47" s="19">
        <f t="shared" si="6"/>
        <v>12</v>
      </c>
    </row>
    <row r="48" spans="2:36" x14ac:dyDescent="0.3">
      <c r="B48" s="91" t="str">
        <f t="shared" si="4"/>
        <v>Austin</v>
      </c>
      <c r="C48" s="172" t="str">
        <f t="shared" si="5"/>
        <v>-</v>
      </c>
      <c r="D48" s="172"/>
      <c r="E48" s="172">
        <f t="shared" si="5"/>
        <v>12</v>
      </c>
      <c r="F48" s="172"/>
      <c r="G48" s="172" t="str">
        <f t="shared" si="5"/>
        <v>-</v>
      </c>
      <c r="H48" s="172"/>
      <c r="I48" s="172">
        <f t="shared" si="5"/>
        <v>9</v>
      </c>
      <c r="J48" s="172"/>
      <c r="K48" s="172">
        <f t="shared" si="5"/>
        <v>5</v>
      </c>
      <c r="L48" s="172"/>
      <c r="M48" s="172" t="str">
        <f t="shared" si="5"/>
        <v>-</v>
      </c>
      <c r="N48" s="172"/>
      <c r="O48" s="172" t="str">
        <f t="shared" si="5"/>
        <v>-</v>
      </c>
      <c r="P48" s="172"/>
      <c r="Q48" s="172">
        <f t="shared" si="5"/>
        <v>4</v>
      </c>
      <c r="R48" s="172"/>
      <c r="S48" s="172">
        <f t="shared" si="5"/>
        <v>14</v>
      </c>
      <c r="T48" s="172"/>
      <c r="U48" s="172" t="str">
        <f t="shared" si="5"/>
        <v>-</v>
      </c>
      <c r="V48" s="172"/>
      <c r="W48" s="172" t="str">
        <f t="shared" si="5"/>
        <v>-</v>
      </c>
      <c r="X48" s="172"/>
      <c r="Y48" s="172">
        <f t="shared" si="5"/>
        <v>15</v>
      </c>
      <c r="Z48" s="172"/>
      <c r="AA48" s="172">
        <f t="shared" si="5"/>
        <v>3</v>
      </c>
      <c r="AB48" s="172"/>
      <c r="AC48" s="172">
        <f t="shared" si="5"/>
        <v>16</v>
      </c>
      <c r="AD48" s="172"/>
      <c r="AE48" s="172">
        <f t="shared" si="5"/>
        <v>11</v>
      </c>
      <c r="AF48" s="173"/>
      <c r="AG48" s="194"/>
      <c r="AH48" s="172"/>
      <c r="AJ48" s="19">
        <f t="shared" si="6"/>
        <v>9</v>
      </c>
    </row>
    <row r="49" spans="2:36" x14ac:dyDescent="0.3">
      <c r="B49" s="10" t="str">
        <f t="shared" si="4"/>
        <v>Cecil</v>
      </c>
      <c r="C49" s="174" t="str">
        <f t="shared" si="5"/>
        <v>-</v>
      </c>
      <c r="D49" s="174"/>
      <c r="E49" s="174">
        <f t="shared" si="5"/>
        <v>12</v>
      </c>
      <c r="F49" s="174"/>
      <c r="G49" s="174" t="str">
        <f t="shared" si="5"/>
        <v>-</v>
      </c>
      <c r="H49" s="174"/>
      <c r="I49" s="174">
        <f t="shared" si="5"/>
        <v>6</v>
      </c>
      <c r="J49" s="174"/>
      <c r="K49" s="174">
        <f t="shared" si="5"/>
        <v>11</v>
      </c>
      <c r="L49" s="174"/>
      <c r="M49" s="174" t="str">
        <f t="shared" si="5"/>
        <v>-</v>
      </c>
      <c r="N49" s="174"/>
      <c r="O49" s="174" t="str">
        <f t="shared" si="5"/>
        <v>-</v>
      </c>
      <c r="P49" s="174"/>
      <c r="Q49" s="174">
        <f t="shared" si="5"/>
        <v>3</v>
      </c>
      <c r="R49" s="174"/>
      <c r="S49" s="174">
        <f t="shared" si="5"/>
        <v>16</v>
      </c>
      <c r="T49" s="174"/>
      <c r="U49" s="174" t="str">
        <f t="shared" si="5"/>
        <v>-</v>
      </c>
      <c r="V49" s="174"/>
      <c r="W49" s="174" t="str">
        <f t="shared" si="5"/>
        <v>-</v>
      </c>
      <c r="X49" s="174"/>
      <c r="Y49" s="174">
        <f t="shared" si="5"/>
        <v>14</v>
      </c>
      <c r="Z49" s="174"/>
      <c r="AA49" s="174">
        <f t="shared" si="5"/>
        <v>4</v>
      </c>
      <c r="AB49" s="174"/>
      <c r="AC49" s="174">
        <f t="shared" si="5"/>
        <v>13</v>
      </c>
      <c r="AD49" s="174"/>
      <c r="AE49" s="174">
        <f t="shared" si="5"/>
        <v>8</v>
      </c>
      <c r="AF49" s="175"/>
      <c r="AG49" s="195"/>
      <c r="AH49" s="174"/>
      <c r="AJ49" s="19">
        <f t="shared" si="6"/>
        <v>9</v>
      </c>
    </row>
    <row r="50" spans="2:36" x14ac:dyDescent="0.3">
      <c r="B50" s="91" t="str">
        <f t="shared" si="4"/>
        <v>Thadd</v>
      </c>
      <c r="C50" s="172" t="str">
        <f t="shared" si="5"/>
        <v>-</v>
      </c>
      <c r="D50" s="172"/>
      <c r="E50" s="172">
        <f t="shared" si="5"/>
        <v>14</v>
      </c>
      <c r="F50" s="172"/>
      <c r="G50" s="172" t="str">
        <f t="shared" si="5"/>
        <v>-</v>
      </c>
      <c r="H50" s="172"/>
      <c r="I50" s="172">
        <f t="shared" si="5"/>
        <v>11</v>
      </c>
      <c r="J50" s="172"/>
      <c r="K50" s="172">
        <f t="shared" si="5"/>
        <v>10</v>
      </c>
      <c r="L50" s="172"/>
      <c r="M50" s="172" t="str">
        <f t="shared" si="5"/>
        <v>-</v>
      </c>
      <c r="N50" s="172"/>
      <c r="O50" s="172" t="str">
        <f t="shared" si="5"/>
        <v>-</v>
      </c>
      <c r="P50" s="172"/>
      <c r="Q50" s="172">
        <f t="shared" si="5"/>
        <v>3</v>
      </c>
      <c r="R50" s="172"/>
      <c r="S50" s="172">
        <f t="shared" si="5"/>
        <v>15</v>
      </c>
      <c r="T50" s="172"/>
      <c r="U50" s="172">
        <f t="shared" si="5"/>
        <v>5</v>
      </c>
      <c r="V50" s="172"/>
      <c r="W50" s="172" t="str">
        <f t="shared" si="5"/>
        <v>-</v>
      </c>
      <c r="X50" s="172"/>
      <c r="Y50" s="172">
        <f t="shared" si="5"/>
        <v>7</v>
      </c>
      <c r="Z50" s="172"/>
      <c r="AA50" s="172">
        <f t="shared" si="5"/>
        <v>4</v>
      </c>
      <c r="AB50" s="172"/>
      <c r="AC50" s="172">
        <f t="shared" si="5"/>
        <v>12</v>
      </c>
      <c r="AD50" s="172"/>
      <c r="AE50" s="172">
        <f t="shared" si="5"/>
        <v>16</v>
      </c>
      <c r="AF50" s="173"/>
      <c r="AG50" s="194"/>
      <c r="AH50" s="172"/>
      <c r="AJ50" s="19">
        <f t="shared" si="6"/>
        <v>10</v>
      </c>
    </row>
    <row r="51" spans="2:36" x14ac:dyDescent="0.3">
      <c r="B51" s="10" t="str">
        <f t="shared" si="4"/>
        <v>Walker</v>
      </c>
      <c r="C51" s="174" t="str">
        <f t="shared" si="5"/>
        <v>-</v>
      </c>
      <c r="D51" s="174"/>
      <c r="E51" s="174">
        <f t="shared" si="5"/>
        <v>13</v>
      </c>
      <c r="F51" s="174"/>
      <c r="G51" s="174">
        <f t="shared" si="5"/>
        <v>4</v>
      </c>
      <c r="H51" s="174"/>
      <c r="I51" s="174">
        <f t="shared" si="5"/>
        <v>11</v>
      </c>
      <c r="J51" s="174"/>
      <c r="K51" s="174">
        <f t="shared" si="5"/>
        <v>8</v>
      </c>
      <c r="L51" s="174"/>
      <c r="M51" s="174" t="str">
        <f t="shared" si="5"/>
        <v>-</v>
      </c>
      <c r="N51" s="174"/>
      <c r="O51" s="174" t="str">
        <f t="shared" si="5"/>
        <v>-</v>
      </c>
      <c r="P51" s="174"/>
      <c r="Q51" s="174">
        <f t="shared" si="5"/>
        <v>6</v>
      </c>
      <c r="R51" s="174"/>
      <c r="S51" s="174">
        <f t="shared" si="5"/>
        <v>14</v>
      </c>
      <c r="T51" s="174"/>
      <c r="U51" s="174" t="str">
        <f t="shared" si="5"/>
        <v>-</v>
      </c>
      <c r="V51" s="174"/>
      <c r="W51" s="174" t="str">
        <f t="shared" si="5"/>
        <v>-</v>
      </c>
      <c r="X51" s="174"/>
      <c r="Y51" s="174">
        <f t="shared" si="5"/>
        <v>7</v>
      </c>
      <c r="Z51" s="174"/>
      <c r="AA51" s="174" t="str">
        <f t="shared" si="5"/>
        <v>-</v>
      </c>
      <c r="AB51" s="174"/>
      <c r="AC51" s="174">
        <f t="shared" si="5"/>
        <v>10</v>
      </c>
      <c r="AD51" s="174"/>
      <c r="AE51" s="174">
        <f t="shared" si="5"/>
        <v>12</v>
      </c>
      <c r="AF51" s="175"/>
      <c r="AG51" s="195"/>
      <c r="AH51" s="174"/>
      <c r="AJ51" s="19">
        <f t="shared" si="6"/>
        <v>9</v>
      </c>
    </row>
    <row r="52" spans="2:36" x14ac:dyDescent="0.3">
      <c r="B52" s="97" t="str">
        <f t="shared" si="4"/>
        <v>A. Little</v>
      </c>
      <c r="C52" s="172" t="str">
        <f t="shared" si="5"/>
        <v>-</v>
      </c>
      <c r="D52" s="172"/>
      <c r="E52" s="172">
        <f t="shared" si="5"/>
        <v>11</v>
      </c>
      <c r="F52" s="172"/>
      <c r="G52" s="172" t="str">
        <f t="shared" si="5"/>
        <v>-</v>
      </c>
      <c r="H52" s="172"/>
      <c r="I52" s="172">
        <f t="shared" si="5"/>
        <v>8</v>
      </c>
      <c r="J52" s="172"/>
      <c r="K52" s="172">
        <f t="shared" si="5"/>
        <v>10</v>
      </c>
      <c r="L52" s="172"/>
      <c r="M52" s="172" t="str">
        <f t="shared" si="5"/>
        <v>-</v>
      </c>
      <c r="N52" s="172"/>
      <c r="O52" s="172" t="str">
        <f t="shared" si="5"/>
        <v>-</v>
      </c>
      <c r="P52" s="172"/>
      <c r="Q52" s="172">
        <f t="shared" si="5"/>
        <v>14</v>
      </c>
      <c r="R52" s="172"/>
      <c r="S52" s="172">
        <f t="shared" si="5"/>
        <v>15</v>
      </c>
      <c r="T52" s="172"/>
      <c r="U52" s="172" t="str">
        <f>IF(U19=U$36,V19,"-")</f>
        <v>-</v>
      </c>
      <c r="V52" s="172"/>
      <c r="W52" s="172" t="str">
        <f t="shared" si="5"/>
        <v>-</v>
      </c>
      <c r="X52" s="172"/>
      <c r="Y52" s="172">
        <f t="shared" si="5"/>
        <v>6</v>
      </c>
      <c r="Z52" s="172"/>
      <c r="AA52" s="172" t="str">
        <f t="shared" si="5"/>
        <v>-</v>
      </c>
      <c r="AB52" s="172"/>
      <c r="AC52" s="172">
        <f t="shared" si="5"/>
        <v>12</v>
      </c>
      <c r="AD52" s="172"/>
      <c r="AE52" s="172">
        <f t="shared" si="5"/>
        <v>13</v>
      </c>
      <c r="AF52" s="173"/>
      <c r="AG52" s="194"/>
      <c r="AH52" s="172"/>
      <c r="AJ52" s="19">
        <f t="shared" si="6"/>
        <v>8</v>
      </c>
    </row>
    <row r="53" spans="2:36" x14ac:dyDescent="0.3">
      <c r="B53" s="10" t="str">
        <f t="shared" si="4"/>
        <v>Carly</v>
      </c>
      <c r="C53" s="174" t="str">
        <f t="shared" ref="C53:AE61" si="7">IF(C20=C$36,D20,"-")</f>
        <v>-</v>
      </c>
      <c r="D53" s="174"/>
      <c r="E53" s="174">
        <f t="shared" si="7"/>
        <v>16</v>
      </c>
      <c r="F53" s="174"/>
      <c r="G53" s="174" t="str">
        <f t="shared" si="7"/>
        <v>-</v>
      </c>
      <c r="H53" s="174"/>
      <c r="I53" s="174">
        <f t="shared" si="7"/>
        <v>12</v>
      </c>
      <c r="J53" s="174"/>
      <c r="K53" s="174">
        <f t="shared" si="7"/>
        <v>10</v>
      </c>
      <c r="L53" s="174"/>
      <c r="M53" s="174" t="str">
        <f t="shared" si="7"/>
        <v>-</v>
      </c>
      <c r="N53" s="174"/>
      <c r="O53" s="174" t="str">
        <f t="shared" si="7"/>
        <v>-</v>
      </c>
      <c r="P53" s="174"/>
      <c r="Q53" s="174" t="str">
        <f t="shared" si="7"/>
        <v>-</v>
      </c>
      <c r="R53" s="174"/>
      <c r="S53" s="174">
        <f t="shared" si="7"/>
        <v>13</v>
      </c>
      <c r="T53" s="174"/>
      <c r="U53" s="174">
        <f t="shared" si="7"/>
        <v>3</v>
      </c>
      <c r="V53" s="174"/>
      <c r="W53" s="174" t="str">
        <f t="shared" si="7"/>
        <v>-</v>
      </c>
      <c r="X53" s="174"/>
      <c r="Y53" s="174">
        <f t="shared" si="7"/>
        <v>8</v>
      </c>
      <c r="Z53" s="174"/>
      <c r="AA53" s="174">
        <f t="shared" si="7"/>
        <v>4</v>
      </c>
      <c r="AB53" s="174"/>
      <c r="AC53" s="174">
        <f t="shared" si="7"/>
        <v>14</v>
      </c>
      <c r="AD53" s="174"/>
      <c r="AE53" s="174">
        <f t="shared" si="7"/>
        <v>9</v>
      </c>
      <c r="AF53" s="175"/>
      <c r="AG53" s="195"/>
      <c r="AH53" s="174"/>
      <c r="AJ53" s="19">
        <f t="shared" si="6"/>
        <v>9</v>
      </c>
    </row>
    <row r="54" spans="2:36" x14ac:dyDescent="0.3">
      <c r="B54" s="88" t="str">
        <f t="shared" si="4"/>
        <v>Bobbo</v>
      </c>
      <c r="C54" s="172" t="str">
        <f t="shared" si="7"/>
        <v>-</v>
      </c>
      <c r="D54" s="172"/>
      <c r="E54" s="172">
        <f t="shared" si="7"/>
        <v>7</v>
      </c>
      <c r="F54" s="172"/>
      <c r="G54" s="172" t="str">
        <f t="shared" si="7"/>
        <v>-</v>
      </c>
      <c r="H54" s="172"/>
      <c r="I54" s="172">
        <f t="shared" si="7"/>
        <v>11</v>
      </c>
      <c r="J54" s="172"/>
      <c r="K54" s="172">
        <f t="shared" si="7"/>
        <v>10</v>
      </c>
      <c r="L54" s="172"/>
      <c r="M54" s="172" t="str">
        <f t="shared" si="7"/>
        <v>-</v>
      </c>
      <c r="N54" s="172"/>
      <c r="O54" s="172" t="str">
        <f t="shared" si="7"/>
        <v>-</v>
      </c>
      <c r="P54" s="172"/>
      <c r="Q54" s="172">
        <f t="shared" si="7"/>
        <v>9</v>
      </c>
      <c r="R54" s="172"/>
      <c r="S54" s="172">
        <f t="shared" si="7"/>
        <v>15</v>
      </c>
      <c r="T54" s="172"/>
      <c r="U54" s="172">
        <f t="shared" si="7"/>
        <v>5</v>
      </c>
      <c r="V54" s="172"/>
      <c r="W54" s="172" t="str">
        <f t="shared" si="7"/>
        <v>-</v>
      </c>
      <c r="X54" s="172"/>
      <c r="Y54" s="172">
        <f t="shared" si="7"/>
        <v>14</v>
      </c>
      <c r="Z54" s="172"/>
      <c r="AA54" s="172" t="str">
        <f t="shared" si="7"/>
        <v>-</v>
      </c>
      <c r="AB54" s="172"/>
      <c r="AC54" s="172">
        <f t="shared" si="7"/>
        <v>12</v>
      </c>
      <c r="AD54" s="172"/>
      <c r="AE54" s="172">
        <f t="shared" si="7"/>
        <v>13</v>
      </c>
      <c r="AF54" s="173"/>
      <c r="AG54" s="194"/>
      <c r="AH54" s="172"/>
      <c r="AJ54" s="19">
        <f t="shared" si="6"/>
        <v>9</v>
      </c>
    </row>
    <row r="55" spans="2:36" x14ac:dyDescent="0.3">
      <c r="B55" s="83" t="str">
        <f t="shared" si="4"/>
        <v>Trent</v>
      </c>
      <c r="C55" s="174" t="str">
        <f t="shared" si="7"/>
        <v>-</v>
      </c>
      <c r="D55" s="174"/>
      <c r="E55" s="174">
        <f t="shared" si="7"/>
        <v>15</v>
      </c>
      <c r="F55" s="174"/>
      <c r="G55" s="174" t="str">
        <f t="shared" si="7"/>
        <v>-</v>
      </c>
      <c r="H55" s="174"/>
      <c r="I55" s="174">
        <f t="shared" si="7"/>
        <v>10</v>
      </c>
      <c r="J55" s="174"/>
      <c r="K55" s="174">
        <f t="shared" si="7"/>
        <v>13</v>
      </c>
      <c r="L55" s="174"/>
      <c r="M55" s="174" t="str">
        <f t="shared" si="7"/>
        <v>-</v>
      </c>
      <c r="N55" s="174"/>
      <c r="O55" s="174" t="str">
        <f t="shared" si="7"/>
        <v>-</v>
      </c>
      <c r="P55" s="174"/>
      <c r="Q55" s="174">
        <f t="shared" si="7"/>
        <v>8</v>
      </c>
      <c r="R55" s="174"/>
      <c r="S55" s="174">
        <f t="shared" si="7"/>
        <v>16</v>
      </c>
      <c r="T55" s="174"/>
      <c r="U55" s="174" t="str">
        <f t="shared" si="7"/>
        <v>-</v>
      </c>
      <c r="V55" s="174"/>
      <c r="W55" s="174" t="str">
        <f t="shared" si="7"/>
        <v>-</v>
      </c>
      <c r="X55" s="174"/>
      <c r="Y55" s="174">
        <f t="shared" si="7"/>
        <v>12</v>
      </c>
      <c r="Z55" s="174"/>
      <c r="AA55" s="174">
        <f t="shared" si="7"/>
        <v>7</v>
      </c>
      <c r="AB55" s="174"/>
      <c r="AC55" s="174">
        <f t="shared" si="7"/>
        <v>11</v>
      </c>
      <c r="AD55" s="174"/>
      <c r="AE55" s="174">
        <f t="shared" si="7"/>
        <v>9</v>
      </c>
      <c r="AF55" s="175"/>
      <c r="AG55" s="195"/>
      <c r="AH55" s="174"/>
      <c r="AJ55" s="19">
        <f t="shared" si="6"/>
        <v>9</v>
      </c>
    </row>
    <row r="56" spans="2:36" x14ac:dyDescent="0.3">
      <c r="B56" s="88" t="str">
        <f t="shared" si="4"/>
        <v>Dean</v>
      </c>
      <c r="C56" s="172" t="str">
        <f t="shared" si="7"/>
        <v>-</v>
      </c>
      <c r="D56" s="172"/>
      <c r="E56" s="172">
        <f t="shared" si="7"/>
        <v>11</v>
      </c>
      <c r="F56" s="172"/>
      <c r="G56" s="172" t="str">
        <f t="shared" si="7"/>
        <v>-</v>
      </c>
      <c r="H56" s="172"/>
      <c r="I56" s="172">
        <f t="shared" si="7"/>
        <v>8</v>
      </c>
      <c r="J56" s="172"/>
      <c r="K56" s="172">
        <f t="shared" si="7"/>
        <v>15</v>
      </c>
      <c r="L56" s="172"/>
      <c r="M56" s="172" t="str">
        <f t="shared" si="7"/>
        <v>-</v>
      </c>
      <c r="N56" s="172"/>
      <c r="O56" s="172" t="str">
        <f t="shared" si="7"/>
        <v>-</v>
      </c>
      <c r="P56" s="172"/>
      <c r="Q56" s="172">
        <f t="shared" si="7"/>
        <v>5</v>
      </c>
      <c r="R56" s="172"/>
      <c r="S56" s="172">
        <f t="shared" si="7"/>
        <v>12</v>
      </c>
      <c r="T56" s="172"/>
      <c r="U56" s="172" t="str">
        <f t="shared" si="7"/>
        <v>-</v>
      </c>
      <c r="V56" s="172"/>
      <c r="W56" s="172" t="str">
        <f t="shared" si="7"/>
        <v>-</v>
      </c>
      <c r="X56" s="172"/>
      <c r="Y56" s="172">
        <f t="shared" si="7"/>
        <v>13</v>
      </c>
      <c r="Z56" s="172"/>
      <c r="AA56" s="172">
        <f t="shared" si="7"/>
        <v>4</v>
      </c>
      <c r="AB56" s="172"/>
      <c r="AC56" s="172">
        <f t="shared" si="7"/>
        <v>9</v>
      </c>
      <c r="AD56" s="172"/>
      <c r="AE56" s="172">
        <f t="shared" si="7"/>
        <v>14</v>
      </c>
      <c r="AF56" s="173"/>
      <c r="AG56" s="194"/>
      <c r="AH56" s="172"/>
      <c r="AJ56" s="19">
        <f t="shared" si="6"/>
        <v>9</v>
      </c>
    </row>
    <row r="57" spans="2:36" x14ac:dyDescent="0.3">
      <c r="B57" s="83" t="str">
        <f t="shared" si="4"/>
        <v>Randi</v>
      </c>
      <c r="C57" s="174" t="str">
        <f t="shared" si="7"/>
        <v>-</v>
      </c>
      <c r="D57" s="174"/>
      <c r="E57" s="174">
        <f t="shared" si="7"/>
        <v>11</v>
      </c>
      <c r="F57" s="174"/>
      <c r="G57" s="174" t="str">
        <f t="shared" si="7"/>
        <v>-</v>
      </c>
      <c r="H57" s="174"/>
      <c r="I57" s="174">
        <f t="shared" si="7"/>
        <v>10</v>
      </c>
      <c r="J57" s="174"/>
      <c r="K57" s="174">
        <f t="shared" si="7"/>
        <v>8</v>
      </c>
      <c r="L57" s="174"/>
      <c r="M57" s="174" t="str">
        <f t="shared" si="7"/>
        <v>-</v>
      </c>
      <c r="N57" s="174"/>
      <c r="O57" s="174" t="str">
        <f t="shared" si="7"/>
        <v>-</v>
      </c>
      <c r="P57" s="174"/>
      <c r="Q57" s="174">
        <f t="shared" si="7"/>
        <v>7</v>
      </c>
      <c r="R57" s="174"/>
      <c r="S57" s="174">
        <f t="shared" si="7"/>
        <v>15</v>
      </c>
      <c r="T57" s="174"/>
      <c r="U57" s="174" t="str">
        <f t="shared" si="7"/>
        <v>-</v>
      </c>
      <c r="V57" s="174"/>
      <c r="W57" s="174" t="str">
        <f t="shared" si="7"/>
        <v>-</v>
      </c>
      <c r="X57" s="174"/>
      <c r="Y57" s="174">
        <f t="shared" si="7"/>
        <v>14</v>
      </c>
      <c r="Z57" s="174"/>
      <c r="AA57" s="174" t="str">
        <f t="shared" si="7"/>
        <v>-</v>
      </c>
      <c r="AB57" s="174"/>
      <c r="AC57" s="174">
        <f t="shared" si="7"/>
        <v>9</v>
      </c>
      <c r="AD57" s="174"/>
      <c r="AE57" s="174">
        <f t="shared" si="7"/>
        <v>12</v>
      </c>
      <c r="AF57" s="175"/>
      <c r="AG57" s="195"/>
      <c r="AH57" s="174"/>
      <c r="AJ57" s="19">
        <f t="shared" si="6"/>
        <v>8</v>
      </c>
    </row>
    <row r="58" spans="2:36" x14ac:dyDescent="0.3">
      <c r="B58" s="88" t="str">
        <f t="shared" si="4"/>
        <v>Brett J.</v>
      </c>
      <c r="C58" s="172" t="str">
        <f t="shared" si="7"/>
        <v>-</v>
      </c>
      <c r="D58" s="172"/>
      <c r="E58" s="172">
        <f t="shared" si="7"/>
        <v>11</v>
      </c>
      <c r="F58" s="172"/>
      <c r="G58" s="172" t="str">
        <f t="shared" si="7"/>
        <v>-</v>
      </c>
      <c r="H58" s="172"/>
      <c r="I58" s="172" t="str">
        <f t="shared" si="7"/>
        <v>-</v>
      </c>
      <c r="J58" s="172"/>
      <c r="K58" s="172">
        <f>IF(K25=K$36,L25,"-")</f>
        <v>14</v>
      </c>
      <c r="L58" s="172"/>
      <c r="M58" s="172" t="str">
        <f t="shared" si="7"/>
        <v>-</v>
      </c>
      <c r="N58" s="172"/>
      <c r="O58" s="172" t="str">
        <f t="shared" si="7"/>
        <v>-</v>
      </c>
      <c r="P58" s="172"/>
      <c r="Q58" s="172">
        <f t="shared" si="7"/>
        <v>5</v>
      </c>
      <c r="R58" s="172"/>
      <c r="S58" s="172">
        <f t="shared" si="7"/>
        <v>16</v>
      </c>
      <c r="T58" s="172"/>
      <c r="U58" s="172">
        <f t="shared" si="7"/>
        <v>7</v>
      </c>
      <c r="V58" s="172"/>
      <c r="W58" s="172">
        <f t="shared" si="7"/>
        <v>3</v>
      </c>
      <c r="X58" s="172"/>
      <c r="Y58" s="172">
        <f t="shared" si="7"/>
        <v>13</v>
      </c>
      <c r="Z58" s="172"/>
      <c r="AA58" s="172">
        <f t="shared" si="7"/>
        <v>6</v>
      </c>
      <c r="AB58" s="172"/>
      <c r="AC58" s="172">
        <f t="shared" si="7"/>
        <v>10</v>
      </c>
      <c r="AD58" s="172"/>
      <c r="AE58" s="172">
        <f t="shared" si="7"/>
        <v>12</v>
      </c>
      <c r="AF58" s="173"/>
      <c r="AG58" s="194"/>
      <c r="AH58" s="172"/>
      <c r="AJ58" s="19">
        <f t="shared" si="6"/>
        <v>10</v>
      </c>
    </row>
    <row r="59" spans="2:36" x14ac:dyDescent="0.3">
      <c r="B59" s="83" t="str">
        <f t="shared" si="4"/>
        <v>Derek</v>
      </c>
      <c r="C59" s="174" t="str">
        <f t="shared" si="7"/>
        <v>-</v>
      </c>
      <c r="D59" s="174"/>
      <c r="E59" s="174">
        <f t="shared" si="7"/>
        <v>13</v>
      </c>
      <c r="F59" s="174"/>
      <c r="G59" s="174" t="str">
        <f t="shared" si="7"/>
        <v>-</v>
      </c>
      <c r="H59" s="174"/>
      <c r="I59" s="174">
        <f t="shared" si="7"/>
        <v>8</v>
      </c>
      <c r="J59" s="174"/>
      <c r="K59" s="174">
        <f t="shared" si="7"/>
        <v>12</v>
      </c>
      <c r="L59" s="174"/>
      <c r="M59" s="174" t="str">
        <f t="shared" si="7"/>
        <v>-</v>
      </c>
      <c r="N59" s="174"/>
      <c r="O59" s="174" t="str">
        <f t="shared" si="7"/>
        <v>-</v>
      </c>
      <c r="P59" s="174"/>
      <c r="Q59" s="174">
        <f t="shared" si="7"/>
        <v>9</v>
      </c>
      <c r="R59" s="174"/>
      <c r="S59" s="174">
        <f t="shared" si="7"/>
        <v>10</v>
      </c>
      <c r="T59" s="174"/>
      <c r="U59" s="174" t="str">
        <f t="shared" si="7"/>
        <v>-</v>
      </c>
      <c r="V59" s="174"/>
      <c r="W59" s="174" t="str">
        <f t="shared" si="7"/>
        <v>-</v>
      </c>
      <c r="X59" s="174"/>
      <c r="Y59" s="174">
        <f t="shared" si="7"/>
        <v>16</v>
      </c>
      <c r="Z59" s="174"/>
      <c r="AA59" s="174" t="str">
        <f t="shared" si="7"/>
        <v>-</v>
      </c>
      <c r="AB59" s="174"/>
      <c r="AC59" s="174">
        <f t="shared" si="7"/>
        <v>6</v>
      </c>
      <c r="AD59" s="174"/>
      <c r="AE59" s="174">
        <f t="shared" si="7"/>
        <v>15</v>
      </c>
      <c r="AF59" s="175"/>
      <c r="AG59" s="195"/>
      <c r="AH59" s="174"/>
      <c r="AJ59" s="19">
        <f t="shared" si="6"/>
        <v>8</v>
      </c>
    </row>
    <row r="60" spans="2:36" x14ac:dyDescent="0.3">
      <c r="B60" s="88" t="str">
        <f t="shared" si="4"/>
        <v>Colby</v>
      </c>
      <c r="C60" s="172" t="str">
        <f t="shared" si="7"/>
        <v>-</v>
      </c>
      <c r="D60" s="172"/>
      <c r="E60" s="172">
        <f t="shared" si="7"/>
        <v>12</v>
      </c>
      <c r="F60" s="172"/>
      <c r="G60" s="172" t="str">
        <f t="shared" si="7"/>
        <v>-</v>
      </c>
      <c r="H60" s="172"/>
      <c r="I60" s="172">
        <f t="shared" si="7"/>
        <v>9</v>
      </c>
      <c r="J60" s="172"/>
      <c r="K60" s="172">
        <f t="shared" si="7"/>
        <v>8</v>
      </c>
      <c r="L60" s="172"/>
      <c r="M60" s="172" t="str">
        <f t="shared" si="7"/>
        <v>-</v>
      </c>
      <c r="N60" s="172"/>
      <c r="O60" s="172" t="str">
        <f t="shared" si="7"/>
        <v>-</v>
      </c>
      <c r="P60" s="172"/>
      <c r="Q60" s="172">
        <f t="shared" si="7"/>
        <v>5</v>
      </c>
      <c r="R60" s="172"/>
      <c r="S60" s="172">
        <f t="shared" si="7"/>
        <v>13</v>
      </c>
      <c r="T60" s="172"/>
      <c r="U60" s="172" t="str">
        <f t="shared" si="7"/>
        <v>-</v>
      </c>
      <c r="V60" s="172"/>
      <c r="W60" s="172" t="str">
        <f t="shared" si="7"/>
        <v>-</v>
      </c>
      <c r="X60" s="172"/>
      <c r="Y60" s="172">
        <f t="shared" si="7"/>
        <v>14</v>
      </c>
      <c r="Z60" s="172"/>
      <c r="AA60" s="172">
        <f t="shared" si="7"/>
        <v>6</v>
      </c>
      <c r="AB60" s="172"/>
      <c r="AC60" s="172">
        <f t="shared" si="7"/>
        <v>15</v>
      </c>
      <c r="AD60" s="172"/>
      <c r="AE60" s="172">
        <f t="shared" si="7"/>
        <v>3</v>
      </c>
      <c r="AF60" s="173"/>
      <c r="AG60" s="194"/>
      <c r="AH60" s="172"/>
      <c r="AJ60" s="19">
        <f t="shared" si="6"/>
        <v>9</v>
      </c>
    </row>
    <row r="61" spans="2:36" x14ac:dyDescent="0.3">
      <c r="B61" s="83" t="str">
        <f t="shared" si="4"/>
        <v>Bret F.</v>
      </c>
      <c r="C61" s="174" t="str">
        <f t="shared" si="7"/>
        <v>-</v>
      </c>
      <c r="D61" s="174"/>
      <c r="E61" s="174">
        <f t="shared" si="7"/>
        <v>7</v>
      </c>
      <c r="F61" s="174"/>
      <c r="G61" s="174" t="str">
        <f t="shared" si="7"/>
        <v>-</v>
      </c>
      <c r="H61" s="174"/>
      <c r="I61" s="174">
        <f t="shared" si="7"/>
        <v>11</v>
      </c>
      <c r="J61" s="174"/>
      <c r="K61" s="174">
        <f t="shared" si="7"/>
        <v>6</v>
      </c>
      <c r="L61" s="174"/>
      <c r="M61" s="174" t="str">
        <f t="shared" si="7"/>
        <v>-</v>
      </c>
      <c r="N61" s="174"/>
      <c r="O61" s="174" t="str">
        <f t="shared" si="7"/>
        <v>-</v>
      </c>
      <c r="P61" s="174"/>
      <c r="Q61" s="174">
        <f t="shared" si="7"/>
        <v>5</v>
      </c>
      <c r="R61" s="174"/>
      <c r="S61" s="174">
        <f t="shared" si="7"/>
        <v>10</v>
      </c>
      <c r="T61" s="174"/>
      <c r="U61" s="174" t="str">
        <f t="shared" si="7"/>
        <v>-</v>
      </c>
      <c r="V61" s="174"/>
      <c r="W61" s="174" t="str">
        <f t="shared" si="7"/>
        <v>-</v>
      </c>
      <c r="X61" s="174"/>
      <c r="Y61" s="174">
        <f t="shared" si="7"/>
        <v>3</v>
      </c>
      <c r="Z61" s="174"/>
      <c r="AA61" s="174">
        <f t="shared" si="7"/>
        <v>8</v>
      </c>
      <c r="AB61" s="174"/>
      <c r="AC61" s="174">
        <f t="shared" si="7"/>
        <v>13</v>
      </c>
      <c r="AD61" s="174"/>
      <c r="AE61" s="174">
        <f t="shared" si="7"/>
        <v>15</v>
      </c>
      <c r="AF61" s="175"/>
      <c r="AG61" s="195"/>
      <c r="AH61" s="174"/>
      <c r="AJ61" s="19">
        <f t="shared" si="6"/>
        <v>9</v>
      </c>
    </row>
    <row r="62" spans="2:36" ht="15.65" thickBot="1" x14ac:dyDescent="0.35">
      <c r="B62" s="136" t="str">
        <f t="shared" si="4"/>
        <v>Chad</v>
      </c>
      <c r="C62" s="189" t="str">
        <f>IF(C29=C$36,D29,"-")</f>
        <v>-</v>
      </c>
      <c r="D62" s="189"/>
      <c r="E62" s="189">
        <f>IF(E29=E$36,F29,"-")</f>
        <v>14</v>
      </c>
      <c r="F62" s="189"/>
      <c r="G62" s="189" t="str">
        <f>IF(G29=G$36,H29,"-")</f>
        <v>-</v>
      </c>
      <c r="H62" s="189"/>
      <c r="I62" s="189">
        <f>IF(I29=I$36,J29,"-")</f>
        <v>10</v>
      </c>
      <c r="J62" s="189"/>
      <c r="K62" s="189">
        <f>IF(K29=K$36,L29,"-")</f>
        <v>9</v>
      </c>
      <c r="L62" s="189"/>
      <c r="M62" s="189" t="str">
        <f>IF(M29=M$36,N29,"-")</f>
        <v>-</v>
      </c>
      <c r="N62" s="189"/>
      <c r="O62" s="189" t="str">
        <f>IF(O29=O$36,P29,"-")</f>
        <v>-</v>
      </c>
      <c r="P62" s="189"/>
      <c r="Q62" s="189">
        <f>IF(Q29=Q$36,R29,"-")</f>
        <v>6</v>
      </c>
      <c r="R62" s="189"/>
      <c r="S62" s="189">
        <f>IF(S29=S$36,T29,"-")</f>
        <v>12</v>
      </c>
      <c r="T62" s="189"/>
      <c r="U62" s="189" t="str">
        <f>IF(U29=U$36,V29,"-")</f>
        <v>-</v>
      </c>
      <c r="V62" s="189"/>
      <c r="W62" s="189">
        <f>IF(W29=W$36,X29,"-")</f>
        <v>3</v>
      </c>
      <c r="X62" s="189"/>
      <c r="Y62" s="189">
        <f>IF(Y29=Y$36,Z29,"-")</f>
        <v>11</v>
      </c>
      <c r="Z62" s="189"/>
      <c r="AA62" s="189">
        <f>IF(AA29=AA$36,AB29,"-")</f>
        <v>4</v>
      </c>
      <c r="AB62" s="189"/>
      <c r="AC62" s="189">
        <f>IF(AC29=AC$36,AD29,"-")</f>
        <v>7</v>
      </c>
      <c r="AD62" s="189"/>
      <c r="AE62" s="189">
        <f>IF(AE29=AE$36,AF29,"-")</f>
        <v>15</v>
      </c>
      <c r="AF62" s="190"/>
      <c r="AG62" s="194"/>
      <c r="AH62" s="172"/>
      <c r="AJ62" s="19">
        <f t="shared" si="6"/>
        <v>10</v>
      </c>
    </row>
    <row r="63" spans="2:36" ht="14.4" hidden="1" x14ac:dyDescent="0.3">
      <c r="D63">
        <f>IF(D4&lt;$N4,D4+1,D4)</f>
        <v>10</v>
      </c>
      <c r="E63" t="str">
        <f t="shared" ref="E63:AF63" si="8">IF(E4&lt;$N4,E4+1,E4)</f>
        <v>LAR</v>
      </c>
      <c r="F63">
        <f t="shared" si="8"/>
        <v>11</v>
      </c>
      <c r="G63" t="str">
        <f t="shared" si="8"/>
        <v>BUF</v>
      </c>
      <c r="H63">
        <f t="shared" si="8"/>
        <v>7</v>
      </c>
      <c r="I63" t="str">
        <f t="shared" si="8"/>
        <v>PIT</v>
      </c>
      <c r="J63">
        <f t="shared" si="8"/>
        <v>14</v>
      </c>
      <c r="K63" t="str">
        <f t="shared" si="8"/>
        <v>ARI</v>
      </c>
      <c r="L63">
        <f t="shared" si="8"/>
        <v>5</v>
      </c>
      <c r="M63" t="s">
        <v>386</v>
      </c>
      <c r="N63">
        <v>2</v>
      </c>
      <c r="O63" t="str">
        <f t="shared" si="8"/>
        <v>KC</v>
      </c>
      <c r="P63">
        <f t="shared" si="8"/>
        <v>16</v>
      </c>
      <c r="Q63" t="str">
        <f t="shared" si="8"/>
        <v>HOU</v>
      </c>
      <c r="R63">
        <f t="shared" si="8"/>
        <v>12</v>
      </c>
      <c r="S63" t="str">
        <f t="shared" si="8"/>
        <v>BAL</v>
      </c>
      <c r="T63">
        <f t="shared" si="8"/>
        <v>15</v>
      </c>
      <c r="U63" t="str">
        <f t="shared" si="8"/>
        <v>CAR</v>
      </c>
      <c r="V63">
        <f t="shared" si="8"/>
        <v>3</v>
      </c>
      <c r="W63" t="str">
        <f t="shared" si="8"/>
        <v>SF</v>
      </c>
      <c r="X63">
        <f t="shared" si="8"/>
        <v>6</v>
      </c>
      <c r="Y63" t="str">
        <f t="shared" si="8"/>
        <v>DAL</v>
      </c>
      <c r="Z63">
        <f t="shared" si="8"/>
        <v>13</v>
      </c>
      <c r="AA63" t="str">
        <f t="shared" si="8"/>
        <v>CLE</v>
      </c>
      <c r="AB63">
        <f t="shared" si="8"/>
        <v>4</v>
      </c>
      <c r="AC63" t="str">
        <f t="shared" si="8"/>
        <v>SEA</v>
      </c>
      <c r="AD63">
        <f t="shared" si="8"/>
        <v>8</v>
      </c>
      <c r="AE63" t="str">
        <f t="shared" si="8"/>
        <v>LAC</v>
      </c>
      <c r="AF63">
        <f t="shared" si="8"/>
        <v>9</v>
      </c>
      <c r="AJ63" s="19">
        <f>SUM(D63:AF63)</f>
        <v>135</v>
      </c>
    </row>
    <row r="64" spans="2:36" ht="14.4" hidden="1" x14ac:dyDescent="0.3">
      <c r="D64">
        <f t="shared" ref="D64:AF64" si="9">IF(D5&lt;$N5,D5+1,D5)</f>
        <v>9</v>
      </c>
      <c r="E64" t="str">
        <f t="shared" si="9"/>
        <v>was</v>
      </c>
      <c r="F64">
        <f t="shared" si="9"/>
        <v>3</v>
      </c>
      <c r="G64" t="str">
        <f t="shared" si="9"/>
        <v>buf</v>
      </c>
      <c r="H64">
        <f t="shared" si="9"/>
        <v>7</v>
      </c>
      <c r="I64" t="str">
        <f t="shared" si="9"/>
        <v>pit</v>
      </c>
      <c r="J64">
        <f t="shared" si="9"/>
        <v>4</v>
      </c>
      <c r="K64" t="str">
        <f t="shared" si="9"/>
        <v>ari</v>
      </c>
      <c r="L64">
        <f t="shared" si="9"/>
        <v>10</v>
      </c>
      <c r="M64" t="s">
        <v>386</v>
      </c>
      <c r="N64">
        <v>2</v>
      </c>
      <c r="O64" t="str">
        <f t="shared" si="9"/>
        <v>kc</v>
      </c>
      <c r="P64">
        <f t="shared" si="9"/>
        <v>16</v>
      </c>
      <c r="Q64" t="str">
        <f t="shared" si="9"/>
        <v>jax</v>
      </c>
      <c r="R64">
        <f t="shared" si="9"/>
        <v>6</v>
      </c>
      <c r="S64" t="str">
        <f t="shared" si="9"/>
        <v>bal</v>
      </c>
      <c r="T64">
        <f t="shared" si="9"/>
        <v>14</v>
      </c>
      <c r="U64" t="str">
        <f t="shared" si="9"/>
        <v>car</v>
      </c>
      <c r="V64">
        <f t="shared" si="9"/>
        <v>5</v>
      </c>
      <c r="W64" t="str">
        <f t="shared" si="9"/>
        <v>sf</v>
      </c>
      <c r="X64">
        <f t="shared" si="9"/>
        <v>12</v>
      </c>
      <c r="Y64" t="str">
        <f t="shared" si="9"/>
        <v>dal</v>
      </c>
      <c r="Z64">
        <f t="shared" si="9"/>
        <v>13</v>
      </c>
      <c r="AA64" t="str">
        <f t="shared" si="9"/>
        <v>cle</v>
      </c>
      <c r="AB64">
        <f t="shared" si="9"/>
        <v>11</v>
      </c>
      <c r="AC64" t="str">
        <f t="shared" si="9"/>
        <v>sea</v>
      </c>
      <c r="AD64">
        <f t="shared" si="9"/>
        <v>15</v>
      </c>
      <c r="AE64" t="str">
        <f t="shared" si="9"/>
        <v>lac</v>
      </c>
      <c r="AF64">
        <f t="shared" si="9"/>
        <v>8</v>
      </c>
      <c r="AJ64" s="19">
        <f t="shared" ref="AJ64:AJ88" si="10">SUM(D64:AF64)</f>
        <v>135</v>
      </c>
    </row>
    <row r="65" spans="4:36" ht="14.4" hidden="1" x14ac:dyDescent="0.3">
      <c r="D65">
        <f t="shared" ref="D65:AF65" si="11">IF(D6&lt;$N6,D6+1,D6)</f>
        <v>11</v>
      </c>
      <c r="E65" t="str">
        <f t="shared" si="11"/>
        <v>LAR</v>
      </c>
      <c r="F65">
        <f t="shared" si="11"/>
        <v>12</v>
      </c>
      <c r="G65" t="str">
        <f t="shared" si="11"/>
        <v>BUF</v>
      </c>
      <c r="H65">
        <f t="shared" si="11"/>
        <v>7</v>
      </c>
      <c r="I65" t="str">
        <f t="shared" si="11"/>
        <v>PIT</v>
      </c>
      <c r="J65">
        <f t="shared" si="11"/>
        <v>8</v>
      </c>
      <c r="K65" t="str">
        <f t="shared" si="11"/>
        <v>ARI</v>
      </c>
      <c r="L65">
        <f t="shared" si="11"/>
        <v>15</v>
      </c>
      <c r="M65" t="s">
        <v>386</v>
      </c>
      <c r="N65">
        <v>2</v>
      </c>
      <c r="O65" t="str">
        <f t="shared" si="11"/>
        <v>KC</v>
      </c>
      <c r="P65">
        <f t="shared" si="11"/>
        <v>16</v>
      </c>
      <c r="Q65" t="str">
        <f t="shared" si="11"/>
        <v>JAX</v>
      </c>
      <c r="R65">
        <f t="shared" si="11"/>
        <v>3</v>
      </c>
      <c r="S65" t="str">
        <f t="shared" si="11"/>
        <v>BAL</v>
      </c>
      <c r="T65">
        <f t="shared" si="11"/>
        <v>14</v>
      </c>
      <c r="U65" t="str">
        <f t="shared" si="11"/>
        <v>CAR</v>
      </c>
      <c r="V65">
        <f t="shared" si="11"/>
        <v>4</v>
      </c>
      <c r="W65" t="str">
        <f t="shared" si="11"/>
        <v>SF</v>
      </c>
      <c r="X65">
        <f t="shared" si="11"/>
        <v>5</v>
      </c>
      <c r="Y65" t="str">
        <f t="shared" si="11"/>
        <v>DAL</v>
      </c>
      <c r="Z65">
        <f t="shared" si="11"/>
        <v>9</v>
      </c>
      <c r="AA65" t="str">
        <f t="shared" si="11"/>
        <v>IND</v>
      </c>
      <c r="AB65">
        <f t="shared" si="11"/>
        <v>6</v>
      </c>
      <c r="AC65" t="str">
        <f t="shared" si="11"/>
        <v>SEA</v>
      </c>
      <c r="AD65">
        <f t="shared" si="11"/>
        <v>13</v>
      </c>
      <c r="AE65" t="str">
        <f t="shared" si="11"/>
        <v>NO</v>
      </c>
      <c r="AF65">
        <f t="shared" si="11"/>
        <v>10</v>
      </c>
      <c r="AJ65" s="19">
        <f t="shared" si="10"/>
        <v>135</v>
      </c>
    </row>
    <row r="66" spans="4:36" ht="14.4" hidden="1" x14ac:dyDescent="0.3">
      <c r="D66">
        <f t="shared" ref="D66:AF66" si="12">IF(D7&lt;$N7,D7+1,D7)</f>
        <v>9</v>
      </c>
      <c r="E66" t="str">
        <f t="shared" si="12"/>
        <v>lar</v>
      </c>
      <c r="F66">
        <f t="shared" si="12"/>
        <v>13</v>
      </c>
      <c r="G66" t="str">
        <f t="shared" si="12"/>
        <v>buf</v>
      </c>
      <c r="H66">
        <f t="shared" si="12"/>
        <v>7</v>
      </c>
      <c r="I66" t="str">
        <f t="shared" si="12"/>
        <v>pit</v>
      </c>
      <c r="J66">
        <f t="shared" si="12"/>
        <v>11</v>
      </c>
      <c r="K66" t="str">
        <f t="shared" si="12"/>
        <v>ari</v>
      </c>
      <c r="L66">
        <f t="shared" si="12"/>
        <v>6</v>
      </c>
      <c r="M66" t="s">
        <v>386</v>
      </c>
      <c r="N66">
        <v>2</v>
      </c>
      <c r="O66" t="str">
        <f t="shared" si="12"/>
        <v>kc</v>
      </c>
      <c r="P66">
        <f t="shared" si="12"/>
        <v>15</v>
      </c>
      <c r="Q66" t="str">
        <f t="shared" si="12"/>
        <v>hou</v>
      </c>
      <c r="R66">
        <f t="shared" si="12"/>
        <v>8</v>
      </c>
      <c r="S66" t="str">
        <f t="shared" si="12"/>
        <v>bal</v>
      </c>
      <c r="T66">
        <f t="shared" si="12"/>
        <v>16</v>
      </c>
      <c r="U66" t="str">
        <f t="shared" si="12"/>
        <v>atl</v>
      </c>
      <c r="V66">
        <f t="shared" si="12"/>
        <v>3</v>
      </c>
      <c r="W66" t="str">
        <f t="shared" si="12"/>
        <v>sf</v>
      </c>
      <c r="X66">
        <f t="shared" si="12"/>
        <v>12</v>
      </c>
      <c r="Y66" t="str">
        <f t="shared" si="12"/>
        <v>dal</v>
      </c>
      <c r="Z66">
        <f t="shared" si="12"/>
        <v>14</v>
      </c>
      <c r="AA66" t="str">
        <f t="shared" si="12"/>
        <v>cle</v>
      </c>
      <c r="AB66">
        <f t="shared" si="12"/>
        <v>5</v>
      </c>
      <c r="AC66" t="str">
        <f t="shared" si="12"/>
        <v>sea</v>
      </c>
      <c r="AD66">
        <f t="shared" si="12"/>
        <v>10</v>
      </c>
      <c r="AE66" t="str">
        <f t="shared" si="12"/>
        <v>no</v>
      </c>
      <c r="AF66">
        <f t="shared" si="12"/>
        <v>4</v>
      </c>
      <c r="AJ66" s="19">
        <f t="shared" si="10"/>
        <v>135</v>
      </c>
    </row>
    <row r="67" spans="4:36" ht="14.4" hidden="1" x14ac:dyDescent="0.3">
      <c r="D67">
        <f t="shared" ref="D67:AF67" si="13">IF(D8&lt;$N8,D8+1,D8)</f>
        <v>6</v>
      </c>
      <c r="E67" t="str">
        <f t="shared" si="13"/>
        <v>lar</v>
      </c>
      <c r="F67">
        <f t="shared" si="13"/>
        <v>10</v>
      </c>
      <c r="G67" t="str">
        <f t="shared" si="13"/>
        <v>buf</v>
      </c>
      <c r="H67">
        <f t="shared" si="13"/>
        <v>5</v>
      </c>
      <c r="I67" t="str">
        <f t="shared" si="13"/>
        <v>pit</v>
      </c>
      <c r="J67">
        <f t="shared" si="13"/>
        <v>8</v>
      </c>
      <c r="K67" t="str">
        <f t="shared" si="13"/>
        <v>ari</v>
      </c>
      <c r="L67">
        <f t="shared" si="13"/>
        <v>12</v>
      </c>
      <c r="M67" t="s">
        <v>386</v>
      </c>
      <c r="N67">
        <v>2</v>
      </c>
      <c r="O67" t="str">
        <f t="shared" si="13"/>
        <v>kc</v>
      </c>
      <c r="P67">
        <f t="shared" si="13"/>
        <v>15</v>
      </c>
      <c r="Q67" t="str">
        <f t="shared" si="13"/>
        <v>hou</v>
      </c>
      <c r="R67">
        <f t="shared" si="13"/>
        <v>7</v>
      </c>
      <c r="S67" t="str">
        <f t="shared" si="13"/>
        <v>bal</v>
      </c>
      <c r="T67">
        <f t="shared" si="13"/>
        <v>16</v>
      </c>
      <c r="U67" t="str">
        <f t="shared" si="13"/>
        <v>atl</v>
      </c>
      <c r="V67">
        <f t="shared" si="13"/>
        <v>3</v>
      </c>
      <c r="W67" t="str">
        <f t="shared" si="13"/>
        <v>sf</v>
      </c>
      <c r="X67">
        <f t="shared" si="13"/>
        <v>13</v>
      </c>
      <c r="Y67" t="str">
        <f t="shared" si="13"/>
        <v>dal</v>
      </c>
      <c r="Z67">
        <f t="shared" si="13"/>
        <v>14</v>
      </c>
      <c r="AA67" t="str">
        <f t="shared" si="13"/>
        <v>ind</v>
      </c>
      <c r="AB67">
        <f t="shared" si="13"/>
        <v>4</v>
      </c>
      <c r="AC67" t="str">
        <f t="shared" si="13"/>
        <v>sea</v>
      </c>
      <c r="AD67">
        <f t="shared" si="13"/>
        <v>9</v>
      </c>
      <c r="AE67" t="str">
        <f t="shared" si="13"/>
        <v>no</v>
      </c>
      <c r="AF67">
        <f t="shared" si="13"/>
        <v>11</v>
      </c>
      <c r="AJ67" s="19">
        <f t="shared" si="10"/>
        <v>135</v>
      </c>
    </row>
    <row r="68" spans="4:36" ht="14.4" hidden="1" x14ac:dyDescent="0.3">
      <c r="D68">
        <f t="shared" ref="D68:AF68" si="14">IF(D9&lt;$N9,D9+1,D9)</f>
        <v>4</v>
      </c>
      <c r="E68" t="str">
        <f t="shared" si="14"/>
        <v>LAR</v>
      </c>
      <c r="F68">
        <f t="shared" si="14"/>
        <v>9</v>
      </c>
      <c r="G68" t="str">
        <f t="shared" si="14"/>
        <v>BUF</v>
      </c>
      <c r="H68">
        <f t="shared" si="14"/>
        <v>12</v>
      </c>
      <c r="I68" t="str">
        <f t="shared" si="14"/>
        <v>PIT</v>
      </c>
      <c r="J68">
        <f t="shared" si="14"/>
        <v>16</v>
      </c>
      <c r="K68" t="str">
        <f t="shared" si="14"/>
        <v>ARI</v>
      </c>
      <c r="L68">
        <f t="shared" si="14"/>
        <v>10</v>
      </c>
      <c r="M68" t="s">
        <v>386</v>
      </c>
      <c r="N68">
        <v>2</v>
      </c>
      <c r="O68" t="str">
        <f t="shared" si="14"/>
        <v>KC</v>
      </c>
      <c r="P68">
        <f t="shared" si="14"/>
        <v>13</v>
      </c>
      <c r="Q68" t="str">
        <f t="shared" si="14"/>
        <v>JAX</v>
      </c>
      <c r="R68">
        <f t="shared" si="14"/>
        <v>6</v>
      </c>
      <c r="S68" t="str">
        <f t="shared" si="14"/>
        <v>BAL</v>
      </c>
      <c r="T68">
        <f t="shared" si="14"/>
        <v>15</v>
      </c>
      <c r="U68" t="str">
        <f t="shared" si="14"/>
        <v>CAR</v>
      </c>
      <c r="V68">
        <f t="shared" si="14"/>
        <v>7</v>
      </c>
      <c r="W68" t="str">
        <f t="shared" si="14"/>
        <v>SF</v>
      </c>
      <c r="X68">
        <f t="shared" si="14"/>
        <v>14</v>
      </c>
      <c r="Y68" t="str">
        <f t="shared" si="14"/>
        <v>DAL</v>
      </c>
      <c r="Z68">
        <f t="shared" si="14"/>
        <v>11</v>
      </c>
      <c r="AA68" t="str">
        <f t="shared" si="14"/>
        <v>CLE</v>
      </c>
      <c r="AB68">
        <f t="shared" si="14"/>
        <v>5</v>
      </c>
      <c r="AC68" t="str">
        <f t="shared" si="14"/>
        <v>SEA</v>
      </c>
      <c r="AD68">
        <f t="shared" si="14"/>
        <v>3</v>
      </c>
      <c r="AE68" t="str">
        <f t="shared" si="14"/>
        <v>NO</v>
      </c>
      <c r="AF68">
        <f t="shared" si="14"/>
        <v>8</v>
      </c>
      <c r="AJ68" s="19">
        <f t="shared" si="10"/>
        <v>135</v>
      </c>
    </row>
    <row r="69" spans="4:36" ht="14.4" hidden="1" x14ac:dyDescent="0.3">
      <c r="D69">
        <f t="shared" ref="D69:AF69" si="15">IF(D10&lt;$N10,D10+1,D10)</f>
        <v>9</v>
      </c>
      <c r="E69" t="str">
        <f t="shared" si="15"/>
        <v>lar</v>
      </c>
      <c r="F69">
        <f t="shared" si="15"/>
        <v>15</v>
      </c>
      <c r="G69" t="str">
        <f t="shared" si="15"/>
        <v>buf</v>
      </c>
      <c r="H69">
        <f t="shared" si="15"/>
        <v>5</v>
      </c>
      <c r="I69" t="str">
        <f t="shared" si="15"/>
        <v>phi</v>
      </c>
      <c r="J69">
        <f t="shared" si="15"/>
        <v>8</v>
      </c>
      <c r="K69" t="str">
        <f t="shared" si="15"/>
        <v>ari</v>
      </c>
      <c r="L69">
        <f t="shared" si="15"/>
        <v>14</v>
      </c>
      <c r="M69" t="s">
        <v>386</v>
      </c>
      <c r="N69">
        <v>2</v>
      </c>
      <c r="O69" t="str">
        <f t="shared" si="15"/>
        <v>kc</v>
      </c>
      <c r="P69">
        <f t="shared" si="15"/>
        <v>16</v>
      </c>
      <c r="Q69" t="str">
        <f t="shared" si="15"/>
        <v>hou</v>
      </c>
      <c r="R69">
        <f t="shared" si="15"/>
        <v>10</v>
      </c>
      <c r="S69" t="str">
        <f t="shared" si="15"/>
        <v>bal</v>
      </c>
      <c r="T69">
        <f t="shared" si="15"/>
        <v>13</v>
      </c>
      <c r="U69" t="str">
        <f t="shared" si="15"/>
        <v>atl</v>
      </c>
      <c r="V69">
        <f t="shared" si="15"/>
        <v>3</v>
      </c>
      <c r="W69" t="str">
        <f t="shared" si="15"/>
        <v>sf</v>
      </c>
      <c r="X69">
        <f t="shared" si="15"/>
        <v>4</v>
      </c>
      <c r="Y69" t="str">
        <f t="shared" si="15"/>
        <v>dal</v>
      </c>
      <c r="Z69">
        <f t="shared" si="15"/>
        <v>7</v>
      </c>
      <c r="AA69" t="str">
        <f t="shared" si="15"/>
        <v>cle</v>
      </c>
      <c r="AB69">
        <f t="shared" si="15"/>
        <v>6</v>
      </c>
      <c r="AC69" t="str">
        <f t="shared" si="15"/>
        <v>sea</v>
      </c>
      <c r="AD69">
        <f t="shared" si="15"/>
        <v>11</v>
      </c>
      <c r="AE69" t="str">
        <f t="shared" si="15"/>
        <v>no</v>
      </c>
      <c r="AF69">
        <f t="shared" si="15"/>
        <v>12</v>
      </c>
      <c r="AJ69" s="19">
        <f t="shared" si="10"/>
        <v>135</v>
      </c>
    </row>
    <row r="70" spans="4:36" ht="14.4" hidden="1" x14ac:dyDescent="0.3">
      <c r="D70">
        <f t="shared" ref="D70:AF70" si="16">IF(D11&lt;$N11,D11+1,D11)</f>
        <v>12</v>
      </c>
      <c r="E70" t="str">
        <f t="shared" si="16"/>
        <v>LAR</v>
      </c>
      <c r="F70">
        <f t="shared" si="16"/>
        <v>13</v>
      </c>
      <c r="G70" t="str">
        <f t="shared" si="16"/>
        <v>BUF</v>
      </c>
      <c r="H70">
        <f t="shared" si="16"/>
        <v>8</v>
      </c>
      <c r="I70" t="str">
        <f t="shared" si="16"/>
        <v>PIT</v>
      </c>
      <c r="J70">
        <f t="shared" si="16"/>
        <v>4</v>
      </c>
      <c r="K70" t="str">
        <f t="shared" si="16"/>
        <v>ARI</v>
      </c>
      <c r="L70">
        <f t="shared" si="16"/>
        <v>9</v>
      </c>
      <c r="M70" t="s">
        <v>386</v>
      </c>
      <c r="N70">
        <v>2</v>
      </c>
      <c r="O70" t="str">
        <f t="shared" si="16"/>
        <v>KC</v>
      </c>
      <c r="P70">
        <f t="shared" si="16"/>
        <v>14</v>
      </c>
      <c r="Q70" t="str">
        <f t="shared" si="16"/>
        <v>HOU</v>
      </c>
      <c r="R70">
        <f t="shared" si="16"/>
        <v>6</v>
      </c>
      <c r="S70" t="str">
        <f t="shared" si="16"/>
        <v>BAL</v>
      </c>
      <c r="T70">
        <f t="shared" si="16"/>
        <v>15</v>
      </c>
      <c r="U70" t="str">
        <f t="shared" si="16"/>
        <v>ATL</v>
      </c>
      <c r="V70">
        <f t="shared" si="16"/>
        <v>5</v>
      </c>
      <c r="W70" t="str">
        <f t="shared" si="16"/>
        <v>SF</v>
      </c>
      <c r="X70">
        <f t="shared" si="16"/>
        <v>7</v>
      </c>
      <c r="Y70" t="str">
        <f t="shared" si="16"/>
        <v>DAL</v>
      </c>
      <c r="Z70">
        <f t="shared" si="16"/>
        <v>16</v>
      </c>
      <c r="AA70" t="str">
        <f t="shared" si="16"/>
        <v>CLE</v>
      </c>
      <c r="AB70">
        <f t="shared" si="16"/>
        <v>3</v>
      </c>
      <c r="AC70" t="str">
        <f t="shared" si="16"/>
        <v>SEA</v>
      </c>
      <c r="AD70">
        <f t="shared" si="16"/>
        <v>10</v>
      </c>
      <c r="AE70" t="str">
        <f t="shared" si="16"/>
        <v>NO</v>
      </c>
      <c r="AF70">
        <f t="shared" si="16"/>
        <v>11</v>
      </c>
      <c r="AJ70" s="19">
        <f t="shared" si="10"/>
        <v>135</v>
      </c>
    </row>
    <row r="71" spans="4:36" ht="14.4" hidden="1" x14ac:dyDescent="0.3">
      <c r="D71">
        <f t="shared" ref="D71:AF71" si="17">IF(D12&lt;$N12,D12+1,D12)</f>
        <v>16</v>
      </c>
      <c r="E71" t="str">
        <f t="shared" si="17"/>
        <v>LAR</v>
      </c>
      <c r="F71">
        <f t="shared" si="17"/>
        <v>15</v>
      </c>
      <c r="G71" t="str">
        <f t="shared" si="17"/>
        <v>BUF</v>
      </c>
      <c r="H71">
        <f t="shared" si="17"/>
        <v>5</v>
      </c>
      <c r="I71" t="str">
        <f t="shared" si="17"/>
        <v>PIT</v>
      </c>
      <c r="J71">
        <f t="shared" si="17"/>
        <v>6</v>
      </c>
      <c r="K71" t="str">
        <f t="shared" si="17"/>
        <v>ARI</v>
      </c>
      <c r="L71">
        <f t="shared" si="17"/>
        <v>14</v>
      </c>
      <c r="M71" t="s">
        <v>386</v>
      </c>
      <c r="N71">
        <v>2</v>
      </c>
      <c r="O71" t="str">
        <f t="shared" si="17"/>
        <v>KC</v>
      </c>
      <c r="P71">
        <f t="shared" si="17"/>
        <v>13</v>
      </c>
      <c r="Q71" t="str">
        <f t="shared" si="17"/>
        <v>HOU</v>
      </c>
      <c r="R71">
        <f t="shared" si="17"/>
        <v>7</v>
      </c>
      <c r="S71" t="str">
        <f t="shared" si="17"/>
        <v>BAL</v>
      </c>
      <c r="T71">
        <f t="shared" si="17"/>
        <v>12</v>
      </c>
      <c r="U71" t="str">
        <f t="shared" si="17"/>
        <v>ATL</v>
      </c>
      <c r="V71">
        <f t="shared" si="17"/>
        <v>8</v>
      </c>
      <c r="W71" t="str">
        <f t="shared" si="17"/>
        <v>SF</v>
      </c>
      <c r="X71">
        <f t="shared" si="17"/>
        <v>11</v>
      </c>
      <c r="Y71" t="str">
        <f t="shared" si="17"/>
        <v>DAL</v>
      </c>
      <c r="Z71">
        <f t="shared" si="17"/>
        <v>3</v>
      </c>
      <c r="AA71" t="str">
        <f t="shared" si="17"/>
        <v>IND</v>
      </c>
      <c r="AB71">
        <f t="shared" si="17"/>
        <v>4</v>
      </c>
      <c r="AC71" t="str">
        <f t="shared" si="17"/>
        <v>SEA</v>
      </c>
      <c r="AD71">
        <f t="shared" si="17"/>
        <v>10</v>
      </c>
      <c r="AE71" t="str">
        <f t="shared" si="17"/>
        <v>NO</v>
      </c>
      <c r="AF71">
        <f t="shared" si="17"/>
        <v>9</v>
      </c>
      <c r="AJ71" s="19">
        <f t="shared" si="10"/>
        <v>135</v>
      </c>
    </row>
    <row r="72" spans="4:36" ht="14.4" hidden="1" x14ac:dyDescent="0.3">
      <c r="D72">
        <f t="shared" ref="D72:AF72" si="18">IF(D13&lt;$N13,D13+1,D13)</f>
        <v>12</v>
      </c>
      <c r="E72" t="str">
        <f t="shared" si="18"/>
        <v>LAR</v>
      </c>
      <c r="F72">
        <f t="shared" si="18"/>
        <v>15</v>
      </c>
      <c r="G72" t="str">
        <f t="shared" si="18"/>
        <v>BUF</v>
      </c>
      <c r="H72">
        <f t="shared" si="18"/>
        <v>3</v>
      </c>
      <c r="I72" t="str">
        <f t="shared" si="18"/>
        <v>PIT</v>
      </c>
      <c r="J72">
        <f t="shared" si="18"/>
        <v>14</v>
      </c>
      <c r="K72" t="str">
        <f t="shared" si="18"/>
        <v>ARI</v>
      </c>
      <c r="L72">
        <f t="shared" si="18"/>
        <v>8</v>
      </c>
      <c r="M72" t="s">
        <v>386</v>
      </c>
      <c r="N72">
        <v>2</v>
      </c>
      <c r="O72" t="str">
        <f t="shared" si="18"/>
        <v>KC</v>
      </c>
      <c r="P72">
        <f t="shared" si="18"/>
        <v>13</v>
      </c>
      <c r="Q72" t="str">
        <f t="shared" si="18"/>
        <v>HOU</v>
      </c>
      <c r="R72">
        <f t="shared" si="18"/>
        <v>6</v>
      </c>
      <c r="S72" t="str">
        <f t="shared" si="18"/>
        <v>BAL</v>
      </c>
      <c r="T72">
        <f t="shared" si="18"/>
        <v>16</v>
      </c>
      <c r="U72" t="str">
        <f t="shared" si="18"/>
        <v>CAR</v>
      </c>
      <c r="V72">
        <f t="shared" si="18"/>
        <v>4</v>
      </c>
      <c r="W72" t="str">
        <f t="shared" si="18"/>
        <v>SF</v>
      </c>
      <c r="X72">
        <f t="shared" si="18"/>
        <v>7</v>
      </c>
      <c r="Y72" t="str">
        <f t="shared" si="18"/>
        <v>DAL</v>
      </c>
      <c r="Z72">
        <f t="shared" si="18"/>
        <v>11</v>
      </c>
      <c r="AA72" t="str">
        <f t="shared" si="18"/>
        <v>CLE</v>
      </c>
      <c r="AB72">
        <f t="shared" si="18"/>
        <v>5</v>
      </c>
      <c r="AC72" t="str">
        <f t="shared" si="18"/>
        <v>SEA</v>
      </c>
      <c r="AD72">
        <f t="shared" si="18"/>
        <v>10</v>
      </c>
      <c r="AE72" t="str">
        <f t="shared" si="18"/>
        <v>NO</v>
      </c>
      <c r="AF72">
        <f t="shared" si="18"/>
        <v>9</v>
      </c>
      <c r="AJ72" s="19">
        <f t="shared" si="10"/>
        <v>135</v>
      </c>
    </row>
    <row r="73" spans="4:36" ht="14.4" hidden="1" x14ac:dyDescent="0.3">
      <c r="D73">
        <f t="shared" ref="D73:AF73" si="19">IF(D14&lt;$N14,D14+1,D14)</f>
        <v>8</v>
      </c>
      <c r="E73" t="str">
        <f t="shared" si="19"/>
        <v>LAR</v>
      </c>
      <c r="F73">
        <f t="shared" si="19"/>
        <v>10</v>
      </c>
      <c r="G73" t="str">
        <f t="shared" si="19"/>
        <v>BUF</v>
      </c>
      <c r="H73">
        <f t="shared" si="19"/>
        <v>5</v>
      </c>
      <c r="I73" t="str">
        <f t="shared" si="19"/>
        <v>pit</v>
      </c>
      <c r="J73">
        <f t="shared" si="19"/>
        <v>12</v>
      </c>
      <c r="K73" t="str">
        <f t="shared" si="19"/>
        <v>ari</v>
      </c>
      <c r="L73">
        <f t="shared" si="19"/>
        <v>11</v>
      </c>
      <c r="M73" t="s">
        <v>386</v>
      </c>
      <c r="N73">
        <v>2</v>
      </c>
      <c r="O73" t="str">
        <f t="shared" si="19"/>
        <v>kc</v>
      </c>
      <c r="P73">
        <f t="shared" si="19"/>
        <v>15</v>
      </c>
      <c r="Q73" t="str">
        <f t="shared" si="19"/>
        <v>Hou</v>
      </c>
      <c r="R73">
        <f t="shared" si="19"/>
        <v>9</v>
      </c>
      <c r="S73" t="str">
        <f t="shared" si="19"/>
        <v>bal</v>
      </c>
      <c r="T73">
        <f t="shared" si="19"/>
        <v>16</v>
      </c>
      <c r="U73" t="str">
        <f t="shared" si="19"/>
        <v>car</v>
      </c>
      <c r="V73">
        <f t="shared" si="19"/>
        <v>6</v>
      </c>
      <c r="W73" t="str">
        <f t="shared" si="19"/>
        <v>mia</v>
      </c>
      <c r="X73">
        <f t="shared" si="19"/>
        <v>3</v>
      </c>
      <c r="Y73" t="str">
        <f t="shared" si="19"/>
        <v>DAL</v>
      </c>
      <c r="Z73">
        <f t="shared" si="19"/>
        <v>14</v>
      </c>
      <c r="AA73" t="str">
        <f t="shared" si="19"/>
        <v>CLE</v>
      </c>
      <c r="AB73">
        <f t="shared" si="19"/>
        <v>4</v>
      </c>
      <c r="AC73" t="str">
        <f t="shared" si="19"/>
        <v>SEA</v>
      </c>
      <c r="AD73">
        <f t="shared" si="19"/>
        <v>13</v>
      </c>
      <c r="AE73" t="str">
        <f t="shared" si="19"/>
        <v>NO</v>
      </c>
      <c r="AF73">
        <f t="shared" si="19"/>
        <v>7</v>
      </c>
      <c r="AJ73" s="19">
        <f t="shared" si="10"/>
        <v>135</v>
      </c>
    </row>
    <row r="74" spans="4:36" ht="14.4" hidden="1" x14ac:dyDescent="0.3">
      <c r="D74">
        <f t="shared" ref="D74:AF74" si="20">IF(D15&lt;$N15,D15+1,D15)</f>
        <v>10</v>
      </c>
      <c r="E74" t="str">
        <f t="shared" si="20"/>
        <v>LAR</v>
      </c>
      <c r="F74">
        <f t="shared" si="20"/>
        <v>12</v>
      </c>
      <c r="G74" t="str">
        <f t="shared" si="20"/>
        <v>BUF</v>
      </c>
      <c r="H74">
        <f t="shared" si="20"/>
        <v>8</v>
      </c>
      <c r="I74" t="str">
        <f t="shared" si="20"/>
        <v>PIT</v>
      </c>
      <c r="J74">
        <f t="shared" si="20"/>
        <v>9</v>
      </c>
      <c r="K74" t="str">
        <f t="shared" si="20"/>
        <v>ARI</v>
      </c>
      <c r="L74">
        <f t="shared" si="20"/>
        <v>5</v>
      </c>
      <c r="M74" t="s">
        <v>386</v>
      </c>
      <c r="N74">
        <v>2</v>
      </c>
      <c r="O74" t="str">
        <f t="shared" si="20"/>
        <v>KC</v>
      </c>
      <c r="P74">
        <f t="shared" si="20"/>
        <v>13</v>
      </c>
      <c r="Q74" t="str">
        <f t="shared" si="20"/>
        <v>HOU</v>
      </c>
      <c r="R74">
        <f t="shared" si="20"/>
        <v>4</v>
      </c>
      <c r="S74" t="str">
        <f t="shared" si="20"/>
        <v>BAL</v>
      </c>
      <c r="T74">
        <f t="shared" si="20"/>
        <v>14</v>
      </c>
      <c r="U74" t="str">
        <f t="shared" si="20"/>
        <v>ATL</v>
      </c>
      <c r="V74">
        <f t="shared" si="20"/>
        <v>6</v>
      </c>
      <c r="W74" t="str">
        <f t="shared" si="20"/>
        <v>SF</v>
      </c>
      <c r="X74">
        <f t="shared" si="20"/>
        <v>7</v>
      </c>
      <c r="Y74" t="str">
        <f t="shared" si="20"/>
        <v>DAL</v>
      </c>
      <c r="Z74">
        <f t="shared" si="20"/>
        <v>15</v>
      </c>
      <c r="AA74" t="str">
        <f t="shared" si="20"/>
        <v>CLE</v>
      </c>
      <c r="AB74">
        <f t="shared" si="20"/>
        <v>3</v>
      </c>
      <c r="AC74" t="str">
        <f t="shared" si="20"/>
        <v>SEA</v>
      </c>
      <c r="AD74">
        <f t="shared" si="20"/>
        <v>16</v>
      </c>
      <c r="AE74" t="str">
        <f t="shared" si="20"/>
        <v>NO</v>
      </c>
      <c r="AF74">
        <f t="shared" si="20"/>
        <v>11</v>
      </c>
      <c r="AJ74" s="19">
        <f t="shared" si="10"/>
        <v>135</v>
      </c>
    </row>
    <row r="75" spans="4:36" ht="14.4" hidden="1" x14ac:dyDescent="0.3">
      <c r="D75">
        <f t="shared" ref="D75:AF75" si="21">IF(D16&lt;$N16,D16+1,D16)</f>
        <v>10</v>
      </c>
      <c r="E75" t="str">
        <f t="shared" si="21"/>
        <v>LAR</v>
      </c>
      <c r="F75">
        <f t="shared" si="21"/>
        <v>12</v>
      </c>
      <c r="G75" t="str">
        <f t="shared" si="21"/>
        <v>BUF</v>
      </c>
      <c r="H75">
        <f t="shared" si="21"/>
        <v>7</v>
      </c>
      <c r="I75" t="str">
        <f t="shared" si="21"/>
        <v>PIT</v>
      </c>
      <c r="J75">
        <f t="shared" si="21"/>
        <v>6</v>
      </c>
      <c r="K75" t="str">
        <f t="shared" si="21"/>
        <v>ARI</v>
      </c>
      <c r="L75">
        <f t="shared" si="21"/>
        <v>11</v>
      </c>
      <c r="M75" t="s">
        <v>386</v>
      </c>
      <c r="N75">
        <v>2</v>
      </c>
      <c r="O75" t="str">
        <f t="shared" si="21"/>
        <v>KC</v>
      </c>
      <c r="P75">
        <f t="shared" si="21"/>
        <v>15</v>
      </c>
      <c r="Q75" t="str">
        <f t="shared" si="21"/>
        <v>HOU</v>
      </c>
      <c r="R75">
        <f t="shared" si="21"/>
        <v>3</v>
      </c>
      <c r="S75" t="str">
        <f t="shared" si="21"/>
        <v>BAL</v>
      </c>
      <c r="T75">
        <f t="shared" si="21"/>
        <v>16</v>
      </c>
      <c r="U75" t="str">
        <f t="shared" si="21"/>
        <v>ATL</v>
      </c>
      <c r="V75">
        <f t="shared" si="21"/>
        <v>5</v>
      </c>
      <c r="W75" t="str">
        <f t="shared" si="21"/>
        <v>SF</v>
      </c>
      <c r="X75">
        <f t="shared" si="21"/>
        <v>9</v>
      </c>
      <c r="Y75" t="str">
        <f t="shared" si="21"/>
        <v>DAL</v>
      </c>
      <c r="Z75">
        <f t="shared" si="21"/>
        <v>14</v>
      </c>
      <c r="AA75" t="str">
        <f t="shared" si="21"/>
        <v>CLE</v>
      </c>
      <c r="AB75">
        <f t="shared" si="21"/>
        <v>4</v>
      </c>
      <c r="AC75" t="str">
        <f t="shared" si="21"/>
        <v>SEA</v>
      </c>
      <c r="AD75">
        <f t="shared" si="21"/>
        <v>13</v>
      </c>
      <c r="AE75" t="str">
        <f t="shared" si="21"/>
        <v>NO</v>
      </c>
      <c r="AF75">
        <f t="shared" si="21"/>
        <v>8</v>
      </c>
      <c r="AJ75" s="19">
        <f t="shared" si="10"/>
        <v>135</v>
      </c>
    </row>
    <row r="76" spans="4:36" ht="14.4" hidden="1" x14ac:dyDescent="0.3">
      <c r="D76">
        <f t="shared" ref="D76:AF76" si="22">IF(D17&lt;$N17,D17+1,D17)</f>
        <v>8</v>
      </c>
      <c r="E76" t="str">
        <f t="shared" si="22"/>
        <v>lar</v>
      </c>
      <c r="F76">
        <f t="shared" si="22"/>
        <v>14</v>
      </c>
      <c r="G76" t="str">
        <f t="shared" si="22"/>
        <v>buf</v>
      </c>
      <c r="H76">
        <f t="shared" si="22"/>
        <v>6</v>
      </c>
      <c r="I76" t="str">
        <f t="shared" si="22"/>
        <v>pit</v>
      </c>
      <c r="J76">
        <f t="shared" si="22"/>
        <v>11</v>
      </c>
      <c r="K76" t="str">
        <f t="shared" si="22"/>
        <v>ari</v>
      </c>
      <c r="L76">
        <f t="shared" si="22"/>
        <v>10</v>
      </c>
      <c r="M76" t="s">
        <v>386</v>
      </c>
      <c r="N76">
        <v>2</v>
      </c>
      <c r="O76" t="str">
        <f t="shared" si="22"/>
        <v>kc</v>
      </c>
      <c r="P76">
        <f t="shared" si="22"/>
        <v>13</v>
      </c>
      <c r="Q76" t="str">
        <f t="shared" si="22"/>
        <v>hou</v>
      </c>
      <c r="R76">
        <f t="shared" si="22"/>
        <v>3</v>
      </c>
      <c r="S76" t="str">
        <f t="shared" si="22"/>
        <v>bal</v>
      </c>
      <c r="T76">
        <f t="shared" si="22"/>
        <v>15</v>
      </c>
      <c r="U76" t="str">
        <f t="shared" si="22"/>
        <v>car</v>
      </c>
      <c r="V76">
        <f t="shared" si="22"/>
        <v>5</v>
      </c>
      <c r="W76" t="str">
        <f t="shared" si="22"/>
        <v>sf</v>
      </c>
      <c r="X76">
        <f t="shared" si="22"/>
        <v>9</v>
      </c>
      <c r="Y76" t="str">
        <f t="shared" si="22"/>
        <v>dal</v>
      </c>
      <c r="Z76">
        <f t="shared" si="22"/>
        <v>7</v>
      </c>
      <c r="AA76" t="str">
        <f t="shared" si="22"/>
        <v>cle</v>
      </c>
      <c r="AB76">
        <f t="shared" si="22"/>
        <v>4</v>
      </c>
      <c r="AC76" t="str">
        <f t="shared" si="22"/>
        <v>sea</v>
      </c>
      <c r="AD76">
        <f t="shared" si="22"/>
        <v>12</v>
      </c>
      <c r="AE76" t="str">
        <f t="shared" si="22"/>
        <v>no</v>
      </c>
      <c r="AF76">
        <f t="shared" si="22"/>
        <v>16</v>
      </c>
      <c r="AJ76" s="19">
        <f t="shared" si="10"/>
        <v>135</v>
      </c>
    </row>
    <row r="77" spans="4:36" ht="14.4" hidden="1" x14ac:dyDescent="0.3">
      <c r="D77">
        <f t="shared" ref="D77:AF77" si="23">IF(D18&lt;$N18,D18+1,D18)</f>
        <v>16</v>
      </c>
      <c r="E77" t="str">
        <f t="shared" si="23"/>
        <v>LAR</v>
      </c>
      <c r="F77">
        <f t="shared" si="23"/>
        <v>13</v>
      </c>
      <c r="G77" t="str">
        <f t="shared" si="23"/>
        <v>TEN</v>
      </c>
      <c r="H77">
        <f t="shared" si="23"/>
        <v>4</v>
      </c>
      <c r="I77" t="str">
        <f t="shared" si="23"/>
        <v>PIT</v>
      </c>
      <c r="J77">
        <f t="shared" si="23"/>
        <v>11</v>
      </c>
      <c r="K77" t="str">
        <f t="shared" si="23"/>
        <v>ARI</v>
      </c>
      <c r="L77">
        <f t="shared" si="23"/>
        <v>8</v>
      </c>
      <c r="M77" t="s">
        <v>386</v>
      </c>
      <c r="N77">
        <v>2</v>
      </c>
      <c r="O77" t="str">
        <f t="shared" si="23"/>
        <v>KC</v>
      </c>
      <c r="P77">
        <f t="shared" si="23"/>
        <v>15</v>
      </c>
      <c r="Q77" t="str">
        <f t="shared" si="23"/>
        <v>HOU</v>
      </c>
      <c r="R77">
        <f t="shared" si="23"/>
        <v>6</v>
      </c>
      <c r="S77" t="str">
        <f t="shared" si="23"/>
        <v>BAL</v>
      </c>
      <c r="T77">
        <f t="shared" si="23"/>
        <v>14</v>
      </c>
      <c r="U77" t="str">
        <f t="shared" si="23"/>
        <v>ATL</v>
      </c>
      <c r="V77">
        <f t="shared" si="23"/>
        <v>5</v>
      </c>
      <c r="W77" t="str">
        <f t="shared" si="23"/>
        <v>SF</v>
      </c>
      <c r="X77">
        <f t="shared" si="23"/>
        <v>9</v>
      </c>
      <c r="Y77" t="str">
        <f t="shared" si="23"/>
        <v>DAL</v>
      </c>
      <c r="Z77">
        <f t="shared" si="23"/>
        <v>7</v>
      </c>
      <c r="AA77" t="str">
        <f t="shared" si="23"/>
        <v>IND</v>
      </c>
      <c r="AB77">
        <f t="shared" si="23"/>
        <v>3</v>
      </c>
      <c r="AC77" t="str">
        <f t="shared" si="23"/>
        <v>SEA</v>
      </c>
      <c r="AD77">
        <f t="shared" si="23"/>
        <v>10</v>
      </c>
      <c r="AE77" t="str">
        <f t="shared" si="23"/>
        <v>NO</v>
      </c>
      <c r="AF77">
        <f t="shared" si="23"/>
        <v>12</v>
      </c>
      <c r="AJ77" s="19">
        <f t="shared" si="10"/>
        <v>135</v>
      </c>
    </row>
    <row r="78" spans="4:36" ht="14.4" hidden="1" x14ac:dyDescent="0.3">
      <c r="D78">
        <f t="shared" ref="D78:AF78" si="24">IF(D19&lt;$N19,D19+1,D19)</f>
        <v>4</v>
      </c>
      <c r="E78" t="str">
        <f t="shared" si="24"/>
        <v>LAR</v>
      </c>
      <c r="F78">
        <f t="shared" si="24"/>
        <v>11</v>
      </c>
      <c r="G78" t="str">
        <f t="shared" si="24"/>
        <v>BUF</v>
      </c>
      <c r="H78">
        <f t="shared" si="24"/>
        <v>3</v>
      </c>
      <c r="I78" t="str">
        <f t="shared" si="24"/>
        <v>PIT</v>
      </c>
      <c r="J78">
        <f t="shared" si="24"/>
        <v>8</v>
      </c>
      <c r="K78" t="str">
        <f t="shared" si="24"/>
        <v>ARI</v>
      </c>
      <c r="L78">
        <f t="shared" si="24"/>
        <v>10</v>
      </c>
      <c r="M78" t="s">
        <v>386</v>
      </c>
      <c r="N78">
        <v>2</v>
      </c>
      <c r="O78" t="str">
        <f t="shared" si="24"/>
        <v>KC</v>
      </c>
      <c r="P78">
        <f t="shared" si="24"/>
        <v>16</v>
      </c>
      <c r="Q78" t="str">
        <f t="shared" si="24"/>
        <v>HOU</v>
      </c>
      <c r="R78">
        <f t="shared" si="24"/>
        <v>14</v>
      </c>
      <c r="S78" t="str">
        <f t="shared" si="24"/>
        <v>BAL</v>
      </c>
      <c r="T78">
        <f t="shared" si="24"/>
        <v>15</v>
      </c>
      <c r="U78" t="str">
        <f t="shared" si="24"/>
        <v>ATL</v>
      </c>
      <c r="V78">
        <f t="shared" si="24"/>
        <v>7</v>
      </c>
      <c r="W78" t="str">
        <f t="shared" si="24"/>
        <v>SF</v>
      </c>
      <c r="X78">
        <f t="shared" si="24"/>
        <v>9</v>
      </c>
      <c r="Y78" t="str">
        <f t="shared" si="24"/>
        <v>DAL</v>
      </c>
      <c r="Z78">
        <f t="shared" si="24"/>
        <v>6</v>
      </c>
      <c r="AA78" t="str">
        <f t="shared" si="24"/>
        <v>IND</v>
      </c>
      <c r="AB78">
        <f t="shared" si="24"/>
        <v>5</v>
      </c>
      <c r="AC78" t="str">
        <f t="shared" si="24"/>
        <v>SEA</v>
      </c>
      <c r="AD78">
        <f t="shared" si="24"/>
        <v>12</v>
      </c>
      <c r="AE78" t="str">
        <f t="shared" si="24"/>
        <v>NO</v>
      </c>
      <c r="AF78">
        <f t="shared" si="24"/>
        <v>13</v>
      </c>
      <c r="AJ78" s="19">
        <f t="shared" si="10"/>
        <v>135</v>
      </c>
    </row>
    <row r="79" spans="4:36" ht="14.4" hidden="1" x14ac:dyDescent="0.3">
      <c r="D79">
        <f t="shared" ref="D79:AF79" si="25">IF(D20&lt;$N20,D20+1,D20)</f>
        <v>6</v>
      </c>
      <c r="E79" t="str">
        <f t="shared" si="25"/>
        <v>LAR</v>
      </c>
      <c r="F79">
        <f t="shared" si="25"/>
        <v>16</v>
      </c>
      <c r="G79" t="str">
        <f t="shared" si="25"/>
        <v>BUF</v>
      </c>
      <c r="H79">
        <f t="shared" si="25"/>
        <v>5</v>
      </c>
      <c r="I79" t="str">
        <f t="shared" si="25"/>
        <v>PIT</v>
      </c>
      <c r="J79">
        <f t="shared" si="25"/>
        <v>12</v>
      </c>
      <c r="K79" t="str">
        <f t="shared" si="25"/>
        <v>ARI</v>
      </c>
      <c r="L79">
        <f t="shared" si="25"/>
        <v>10</v>
      </c>
      <c r="M79" t="s">
        <v>386</v>
      </c>
      <c r="N79">
        <v>2</v>
      </c>
      <c r="O79" t="str">
        <f t="shared" si="25"/>
        <v>KC</v>
      </c>
      <c r="P79">
        <f t="shared" si="25"/>
        <v>15</v>
      </c>
      <c r="Q79" t="str">
        <f t="shared" si="25"/>
        <v>JAX</v>
      </c>
      <c r="R79">
        <f t="shared" si="25"/>
        <v>11</v>
      </c>
      <c r="S79" t="str">
        <f t="shared" si="25"/>
        <v>BAL</v>
      </c>
      <c r="T79">
        <f t="shared" si="25"/>
        <v>13</v>
      </c>
      <c r="U79" t="str">
        <f t="shared" si="25"/>
        <v>CAR</v>
      </c>
      <c r="V79">
        <f t="shared" si="25"/>
        <v>3</v>
      </c>
      <c r="W79" t="str">
        <f t="shared" si="25"/>
        <v>SF</v>
      </c>
      <c r="X79">
        <f t="shared" si="25"/>
        <v>7</v>
      </c>
      <c r="Y79" t="str">
        <f t="shared" si="25"/>
        <v>DAL</v>
      </c>
      <c r="Z79">
        <f t="shared" si="25"/>
        <v>8</v>
      </c>
      <c r="AA79" t="str">
        <f t="shared" si="25"/>
        <v>CLE</v>
      </c>
      <c r="AB79">
        <f t="shared" si="25"/>
        <v>4</v>
      </c>
      <c r="AC79" t="str">
        <f t="shared" si="25"/>
        <v>SEA</v>
      </c>
      <c r="AD79">
        <f t="shared" si="25"/>
        <v>14</v>
      </c>
      <c r="AE79" t="str">
        <f t="shared" si="25"/>
        <v>NO</v>
      </c>
      <c r="AF79">
        <f t="shared" si="25"/>
        <v>9</v>
      </c>
      <c r="AJ79" s="19">
        <f t="shared" si="10"/>
        <v>135</v>
      </c>
    </row>
    <row r="80" spans="4:36" ht="14.4" hidden="1" x14ac:dyDescent="0.3">
      <c r="D80">
        <f t="shared" ref="D80:AF80" si="26">IF(D21&lt;$N21,D21+1,D21)</f>
        <v>6</v>
      </c>
      <c r="E80" t="str">
        <f t="shared" si="26"/>
        <v>LAR</v>
      </c>
      <c r="F80">
        <f t="shared" si="26"/>
        <v>7</v>
      </c>
      <c r="G80" t="str">
        <f t="shared" si="26"/>
        <v>BUF</v>
      </c>
      <c r="H80">
        <f t="shared" si="26"/>
        <v>4</v>
      </c>
      <c r="I80" t="str">
        <f t="shared" si="26"/>
        <v>PIT</v>
      </c>
      <c r="J80">
        <f t="shared" si="26"/>
        <v>11</v>
      </c>
      <c r="K80" t="str">
        <f t="shared" si="26"/>
        <v>ARI</v>
      </c>
      <c r="L80">
        <f t="shared" si="26"/>
        <v>10</v>
      </c>
      <c r="M80" t="s">
        <v>386</v>
      </c>
      <c r="N80">
        <v>2</v>
      </c>
      <c r="O80" t="str">
        <f t="shared" si="26"/>
        <v>KC</v>
      </c>
      <c r="P80">
        <f t="shared" si="26"/>
        <v>16</v>
      </c>
      <c r="Q80" t="str">
        <f t="shared" si="26"/>
        <v>HOU</v>
      </c>
      <c r="R80">
        <f t="shared" si="26"/>
        <v>9</v>
      </c>
      <c r="S80" t="str">
        <f t="shared" si="26"/>
        <v>BAL</v>
      </c>
      <c r="T80">
        <f t="shared" si="26"/>
        <v>15</v>
      </c>
      <c r="U80" t="str">
        <f t="shared" si="26"/>
        <v>CAR</v>
      </c>
      <c r="V80">
        <f t="shared" si="26"/>
        <v>5</v>
      </c>
      <c r="W80" t="str">
        <f t="shared" si="26"/>
        <v>SF</v>
      </c>
      <c r="X80">
        <f t="shared" si="26"/>
        <v>8</v>
      </c>
      <c r="Y80" t="str">
        <f t="shared" si="26"/>
        <v>DAL</v>
      </c>
      <c r="Z80">
        <f t="shared" si="26"/>
        <v>14</v>
      </c>
      <c r="AA80" t="str">
        <f t="shared" si="26"/>
        <v>IND</v>
      </c>
      <c r="AB80">
        <f t="shared" si="26"/>
        <v>3</v>
      </c>
      <c r="AC80" t="str">
        <f t="shared" si="26"/>
        <v>SEA</v>
      </c>
      <c r="AD80">
        <f t="shared" si="26"/>
        <v>12</v>
      </c>
      <c r="AE80" t="str">
        <f t="shared" si="26"/>
        <v>NO</v>
      </c>
      <c r="AF80">
        <f t="shared" si="26"/>
        <v>13</v>
      </c>
      <c r="AJ80" s="19">
        <f t="shared" si="10"/>
        <v>135</v>
      </c>
    </row>
    <row r="81" spans="4:36" ht="14.4" hidden="1" x14ac:dyDescent="0.3">
      <c r="D81">
        <f t="shared" ref="D81:AF81" si="27">IF(D22&lt;$N22,D22+1,D22)</f>
        <v>5</v>
      </c>
      <c r="E81" t="str">
        <f t="shared" si="27"/>
        <v>LAR</v>
      </c>
      <c r="F81">
        <f t="shared" si="27"/>
        <v>15</v>
      </c>
      <c r="G81" t="str">
        <f t="shared" si="27"/>
        <v>BUF</v>
      </c>
      <c r="H81">
        <f t="shared" si="27"/>
        <v>3</v>
      </c>
      <c r="I81" t="str">
        <f t="shared" si="27"/>
        <v>PIT</v>
      </c>
      <c r="J81">
        <f t="shared" si="27"/>
        <v>10</v>
      </c>
      <c r="K81" t="str">
        <f t="shared" si="27"/>
        <v>ARI</v>
      </c>
      <c r="L81">
        <f t="shared" si="27"/>
        <v>13</v>
      </c>
      <c r="M81" t="s">
        <v>386</v>
      </c>
      <c r="N81">
        <v>2</v>
      </c>
      <c r="O81" t="str">
        <f t="shared" si="27"/>
        <v>KC</v>
      </c>
      <c r="P81">
        <f t="shared" si="27"/>
        <v>14</v>
      </c>
      <c r="Q81" t="str">
        <f t="shared" si="27"/>
        <v>HOU</v>
      </c>
      <c r="R81">
        <f t="shared" si="27"/>
        <v>8</v>
      </c>
      <c r="S81" t="str">
        <f t="shared" si="27"/>
        <v>BAL</v>
      </c>
      <c r="T81">
        <f t="shared" si="27"/>
        <v>16</v>
      </c>
      <c r="U81" t="str">
        <f t="shared" si="27"/>
        <v>ATL</v>
      </c>
      <c r="V81">
        <f t="shared" si="27"/>
        <v>4</v>
      </c>
      <c r="W81" t="str">
        <f t="shared" si="27"/>
        <v>SF</v>
      </c>
      <c r="X81">
        <f t="shared" si="27"/>
        <v>6</v>
      </c>
      <c r="Y81" t="str">
        <f t="shared" si="27"/>
        <v>DAL</v>
      </c>
      <c r="Z81">
        <f t="shared" si="27"/>
        <v>12</v>
      </c>
      <c r="AA81" t="str">
        <f t="shared" si="27"/>
        <v>CLE</v>
      </c>
      <c r="AB81">
        <f t="shared" si="27"/>
        <v>7</v>
      </c>
      <c r="AC81" t="str">
        <f t="shared" si="27"/>
        <v>SEA</v>
      </c>
      <c r="AD81">
        <f t="shared" si="27"/>
        <v>11</v>
      </c>
      <c r="AE81" t="str">
        <f t="shared" si="27"/>
        <v>NO</v>
      </c>
      <c r="AF81">
        <f t="shared" si="27"/>
        <v>9</v>
      </c>
      <c r="AJ81" s="19">
        <f t="shared" si="10"/>
        <v>135</v>
      </c>
    </row>
    <row r="82" spans="4:36" ht="14.4" hidden="1" x14ac:dyDescent="0.3">
      <c r="D82">
        <f t="shared" ref="D82:AF82" si="28">IF(D23&lt;$N23,D23+1,D23)</f>
        <v>16</v>
      </c>
      <c r="E82" t="str">
        <f t="shared" si="28"/>
        <v>LAR</v>
      </c>
      <c r="F82">
        <f t="shared" si="28"/>
        <v>11</v>
      </c>
      <c r="G82" t="str">
        <f t="shared" si="28"/>
        <v>BUF</v>
      </c>
      <c r="H82">
        <f t="shared" si="28"/>
        <v>7</v>
      </c>
      <c r="I82" t="str">
        <f t="shared" si="28"/>
        <v>PIT</v>
      </c>
      <c r="J82">
        <f t="shared" si="28"/>
        <v>8</v>
      </c>
      <c r="K82" t="str">
        <f t="shared" si="28"/>
        <v>ARI</v>
      </c>
      <c r="L82">
        <f t="shared" si="28"/>
        <v>15</v>
      </c>
      <c r="M82" t="s">
        <v>386</v>
      </c>
      <c r="N82">
        <v>2</v>
      </c>
      <c r="O82" t="str">
        <f t="shared" si="28"/>
        <v>KC</v>
      </c>
      <c r="P82">
        <f t="shared" si="28"/>
        <v>6</v>
      </c>
      <c r="Q82" t="str">
        <f t="shared" si="28"/>
        <v>HOU</v>
      </c>
      <c r="R82">
        <f t="shared" si="28"/>
        <v>5</v>
      </c>
      <c r="S82" t="str">
        <f t="shared" si="28"/>
        <v>BAL</v>
      </c>
      <c r="T82">
        <f t="shared" si="28"/>
        <v>12</v>
      </c>
      <c r="U82" t="str">
        <f t="shared" si="28"/>
        <v>ATL</v>
      </c>
      <c r="V82">
        <f t="shared" si="28"/>
        <v>3</v>
      </c>
      <c r="W82" t="str">
        <f t="shared" si="28"/>
        <v>SF</v>
      </c>
      <c r="X82">
        <f t="shared" si="28"/>
        <v>10</v>
      </c>
      <c r="Y82" t="str">
        <f t="shared" si="28"/>
        <v>DAL</v>
      </c>
      <c r="Z82">
        <f t="shared" si="28"/>
        <v>13</v>
      </c>
      <c r="AA82" t="str">
        <f t="shared" si="28"/>
        <v>CLE</v>
      </c>
      <c r="AB82">
        <f t="shared" si="28"/>
        <v>4</v>
      </c>
      <c r="AC82" t="str">
        <f t="shared" si="28"/>
        <v>SEA</v>
      </c>
      <c r="AD82">
        <f t="shared" si="28"/>
        <v>9</v>
      </c>
      <c r="AE82" t="str">
        <f t="shared" si="28"/>
        <v>NO</v>
      </c>
      <c r="AF82">
        <f t="shared" si="28"/>
        <v>14</v>
      </c>
      <c r="AJ82" s="19">
        <f t="shared" si="10"/>
        <v>135</v>
      </c>
    </row>
    <row r="83" spans="4:36" ht="14.4" hidden="1" x14ac:dyDescent="0.3">
      <c r="D83">
        <f t="shared" ref="D83:AF83" si="29">IF(D24&lt;$N24,D24+1,D24)</f>
        <v>5</v>
      </c>
      <c r="E83" t="str">
        <f t="shared" si="29"/>
        <v>LAR</v>
      </c>
      <c r="F83">
        <f t="shared" si="29"/>
        <v>11</v>
      </c>
      <c r="G83" t="str">
        <f t="shared" si="29"/>
        <v>BUF</v>
      </c>
      <c r="H83">
        <f t="shared" si="29"/>
        <v>6</v>
      </c>
      <c r="I83" t="str">
        <f t="shared" si="29"/>
        <v>PIT</v>
      </c>
      <c r="J83">
        <f t="shared" si="29"/>
        <v>10</v>
      </c>
      <c r="K83" t="str">
        <f t="shared" si="29"/>
        <v>ARI</v>
      </c>
      <c r="L83">
        <f t="shared" si="29"/>
        <v>8</v>
      </c>
      <c r="M83" t="s">
        <v>386</v>
      </c>
      <c r="N83">
        <v>2</v>
      </c>
      <c r="O83" t="str">
        <f t="shared" si="29"/>
        <v>KC</v>
      </c>
      <c r="P83">
        <f t="shared" si="29"/>
        <v>16</v>
      </c>
      <c r="Q83" t="str">
        <f t="shared" si="29"/>
        <v>HOU</v>
      </c>
      <c r="R83">
        <f t="shared" si="29"/>
        <v>7</v>
      </c>
      <c r="S83" t="str">
        <f t="shared" si="29"/>
        <v>BAL</v>
      </c>
      <c r="T83">
        <f t="shared" si="29"/>
        <v>15</v>
      </c>
      <c r="U83" t="str">
        <f t="shared" si="29"/>
        <v>ATL</v>
      </c>
      <c r="V83">
        <f t="shared" si="29"/>
        <v>4</v>
      </c>
      <c r="W83" t="str">
        <f t="shared" si="29"/>
        <v>SF</v>
      </c>
      <c r="X83">
        <f t="shared" si="29"/>
        <v>13</v>
      </c>
      <c r="Y83" t="str">
        <f t="shared" si="29"/>
        <v>DAL</v>
      </c>
      <c r="Z83">
        <f t="shared" si="29"/>
        <v>14</v>
      </c>
      <c r="AA83" t="str">
        <f t="shared" si="29"/>
        <v>IND</v>
      </c>
      <c r="AB83">
        <f t="shared" si="29"/>
        <v>3</v>
      </c>
      <c r="AC83" t="str">
        <f t="shared" si="29"/>
        <v>SEA</v>
      </c>
      <c r="AD83">
        <f t="shared" si="29"/>
        <v>9</v>
      </c>
      <c r="AE83" t="str">
        <f t="shared" si="29"/>
        <v>NO</v>
      </c>
      <c r="AF83">
        <f t="shared" si="29"/>
        <v>12</v>
      </c>
      <c r="AJ83" s="19">
        <f t="shared" si="10"/>
        <v>135</v>
      </c>
    </row>
    <row r="84" spans="4:36" ht="14.4" hidden="1" x14ac:dyDescent="0.3">
      <c r="D84">
        <f t="shared" ref="D84:AF84" si="30">IF(D25&lt;$N25,D25+1,D25)</f>
        <v>9</v>
      </c>
      <c r="E84" t="str">
        <f t="shared" si="30"/>
        <v>LAR</v>
      </c>
      <c r="F84">
        <f t="shared" si="30"/>
        <v>11</v>
      </c>
      <c r="G84" t="str">
        <f t="shared" si="30"/>
        <v>BUF</v>
      </c>
      <c r="H84">
        <f t="shared" si="30"/>
        <v>8</v>
      </c>
      <c r="I84" t="str">
        <f t="shared" si="30"/>
        <v>PHI</v>
      </c>
      <c r="J84">
        <f t="shared" si="30"/>
        <v>4</v>
      </c>
      <c r="K84" t="str">
        <f t="shared" si="30"/>
        <v>ARI</v>
      </c>
      <c r="L84">
        <f t="shared" si="30"/>
        <v>14</v>
      </c>
      <c r="M84" t="s">
        <v>386</v>
      </c>
      <c r="N84">
        <v>2</v>
      </c>
      <c r="O84" t="str">
        <f t="shared" si="30"/>
        <v>KC</v>
      </c>
      <c r="P84">
        <f t="shared" si="30"/>
        <v>15</v>
      </c>
      <c r="Q84" t="str">
        <f t="shared" si="30"/>
        <v>HOU</v>
      </c>
      <c r="R84">
        <f t="shared" si="30"/>
        <v>5</v>
      </c>
      <c r="S84" t="str">
        <f t="shared" si="30"/>
        <v>BAL</v>
      </c>
      <c r="T84">
        <f t="shared" si="30"/>
        <v>16</v>
      </c>
      <c r="U84" t="str">
        <f t="shared" si="30"/>
        <v>CAR</v>
      </c>
      <c r="V84">
        <f t="shared" si="30"/>
        <v>7</v>
      </c>
      <c r="W84" t="str">
        <f t="shared" si="30"/>
        <v>MIA</v>
      </c>
      <c r="X84">
        <f t="shared" si="30"/>
        <v>3</v>
      </c>
      <c r="Y84" t="str">
        <f t="shared" si="30"/>
        <v>DAL</v>
      </c>
      <c r="Z84">
        <f t="shared" si="30"/>
        <v>13</v>
      </c>
      <c r="AA84" t="str">
        <f t="shared" si="30"/>
        <v>CLE</v>
      </c>
      <c r="AB84">
        <f t="shared" si="30"/>
        <v>6</v>
      </c>
      <c r="AC84" t="str">
        <f t="shared" si="30"/>
        <v>SEA</v>
      </c>
      <c r="AD84">
        <f t="shared" si="30"/>
        <v>10</v>
      </c>
      <c r="AE84" t="str">
        <f t="shared" si="30"/>
        <v>NO</v>
      </c>
      <c r="AF84">
        <f t="shared" si="30"/>
        <v>12</v>
      </c>
      <c r="AJ84" s="19">
        <f t="shared" si="10"/>
        <v>135</v>
      </c>
    </row>
    <row r="85" spans="4:36" ht="14.4" hidden="1" x14ac:dyDescent="0.3">
      <c r="D85">
        <f t="shared" ref="D85:AF85" si="31">IF(D26&lt;$N26,D26+1,D26)</f>
        <v>11</v>
      </c>
      <c r="E85" t="str">
        <f t="shared" si="31"/>
        <v>LAR</v>
      </c>
      <c r="F85">
        <f t="shared" si="31"/>
        <v>13</v>
      </c>
      <c r="G85" t="str">
        <f t="shared" si="31"/>
        <v>BUF</v>
      </c>
      <c r="H85">
        <f t="shared" si="31"/>
        <v>3</v>
      </c>
      <c r="I85" t="str">
        <f t="shared" si="31"/>
        <v>PIT</v>
      </c>
      <c r="J85">
        <f t="shared" si="31"/>
        <v>8</v>
      </c>
      <c r="K85" t="str">
        <f t="shared" si="31"/>
        <v>ARI</v>
      </c>
      <c r="L85">
        <f t="shared" si="31"/>
        <v>12</v>
      </c>
      <c r="M85" t="s">
        <v>386</v>
      </c>
      <c r="N85">
        <v>2</v>
      </c>
      <c r="O85" t="str">
        <f t="shared" si="31"/>
        <v>KC</v>
      </c>
      <c r="P85">
        <f t="shared" si="31"/>
        <v>14</v>
      </c>
      <c r="Q85" t="str">
        <f t="shared" si="31"/>
        <v>HOU</v>
      </c>
      <c r="R85">
        <f t="shared" si="31"/>
        <v>9</v>
      </c>
      <c r="S85" t="str">
        <f t="shared" si="31"/>
        <v>BAL</v>
      </c>
      <c r="T85">
        <f t="shared" si="31"/>
        <v>10</v>
      </c>
      <c r="U85" t="str">
        <f t="shared" si="31"/>
        <v>ATL</v>
      </c>
      <c r="V85">
        <f t="shared" si="31"/>
        <v>7</v>
      </c>
      <c r="W85" t="str">
        <f t="shared" si="31"/>
        <v>SF</v>
      </c>
      <c r="X85">
        <f t="shared" si="31"/>
        <v>5</v>
      </c>
      <c r="Y85" t="str">
        <f t="shared" si="31"/>
        <v>DAL</v>
      </c>
      <c r="Z85">
        <f t="shared" si="31"/>
        <v>16</v>
      </c>
      <c r="AA85" t="str">
        <f t="shared" si="31"/>
        <v>IND</v>
      </c>
      <c r="AB85">
        <f t="shared" si="31"/>
        <v>4</v>
      </c>
      <c r="AC85" t="str">
        <f t="shared" si="31"/>
        <v>SEA</v>
      </c>
      <c r="AD85">
        <f t="shared" si="31"/>
        <v>6</v>
      </c>
      <c r="AE85" t="str">
        <f t="shared" si="31"/>
        <v>NO</v>
      </c>
      <c r="AF85">
        <f t="shared" si="31"/>
        <v>15</v>
      </c>
      <c r="AJ85" s="19">
        <f t="shared" si="10"/>
        <v>135</v>
      </c>
    </row>
    <row r="86" spans="4:36" ht="14.4" hidden="1" x14ac:dyDescent="0.3">
      <c r="D86">
        <f t="shared" ref="D86:AF86" si="32">IF(D27&lt;$N27,D27+1,D27)</f>
        <v>11</v>
      </c>
      <c r="E86" t="str">
        <f t="shared" si="32"/>
        <v>LAR</v>
      </c>
      <c r="F86">
        <f t="shared" si="32"/>
        <v>12</v>
      </c>
      <c r="G86" t="str">
        <f t="shared" si="32"/>
        <v>BUF</v>
      </c>
      <c r="H86">
        <f t="shared" si="32"/>
        <v>10</v>
      </c>
      <c r="I86" t="str">
        <f t="shared" si="32"/>
        <v>PIT</v>
      </c>
      <c r="J86">
        <f t="shared" si="32"/>
        <v>9</v>
      </c>
      <c r="K86" t="str">
        <f t="shared" si="32"/>
        <v>ARI</v>
      </c>
      <c r="L86">
        <f t="shared" si="32"/>
        <v>8</v>
      </c>
      <c r="M86" t="s">
        <v>386</v>
      </c>
      <c r="N86">
        <v>2</v>
      </c>
      <c r="O86" t="str">
        <f t="shared" si="32"/>
        <v>KC</v>
      </c>
      <c r="P86">
        <f t="shared" si="32"/>
        <v>16</v>
      </c>
      <c r="Q86" t="str">
        <f t="shared" si="32"/>
        <v>HOU</v>
      </c>
      <c r="R86">
        <f t="shared" si="32"/>
        <v>5</v>
      </c>
      <c r="S86" t="str">
        <f t="shared" si="32"/>
        <v>BAL</v>
      </c>
      <c r="T86">
        <f t="shared" si="32"/>
        <v>13</v>
      </c>
      <c r="U86" t="str">
        <f t="shared" si="32"/>
        <v>ATL</v>
      </c>
      <c r="V86">
        <f t="shared" si="32"/>
        <v>4</v>
      </c>
      <c r="W86" t="str">
        <f t="shared" si="32"/>
        <v>SF</v>
      </c>
      <c r="X86">
        <f t="shared" si="32"/>
        <v>7</v>
      </c>
      <c r="Y86" t="str">
        <f t="shared" si="32"/>
        <v>DAL</v>
      </c>
      <c r="Z86">
        <f t="shared" si="32"/>
        <v>14</v>
      </c>
      <c r="AA86" t="str">
        <f t="shared" si="32"/>
        <v>CLE</v>
      </c>
      <c r="AB86">
        <f t="shared" si="32"/>
        <v>6</v>
      </c>
      <c r="AC86" t="str">
        <f t="shared" si="32"/>
        <v>SEA</v>
      </c>
      <c r="AD86">
        <f t="shared" si="32"/>
        <v>15</v>
      </c>
      <c r="AE86" t="str">
        <f t="shared" si="32"/>
        <v>NO</v>
      </c>
      <c r="AF86">
        <f t="shared" si="32"/>
        <v>3</v>
      </c>
      <c r="AJ86" s="19">
        <f t="shared" si="10"/>
        <v>135</v>
      </c>
    </row>
    <row r="87" spans="4:36" ht="14.4" hidden="1" x14ac:dyDescent="0.3">
      <c r="D87">
        <f t="shared" ref="D87:AF87" si="33">IF(D28&lt;$N28,D28+1,D28)</f>
        <v>16</v>
      </c>
      <c r="E87" t="str">
        <f t="shared" si="33"/>
        <v>LAR</v>
      </c>
      <c r="F87">
        <f t="shared" si="33"/>
        <v>7</v>
      </c>
      <c r="G87" t="str">
        <f t="shared" si="33"/>
        <v>BUF</v>
      </c>
      <c r="H87">
        <f t="shared" si="33"/>
        <v>12</v>
      </c>
      <c r="I87" t="str">
        <f t="shared" si="33"/>
        <v>PIT</v>
      </c>
      <c r="J87">
        <f t="shared" si="33"/>
        <v>11</v>
      </c>
      <c r="K87" t="str">
        <f t="shared" si="33"/>
        <v>ARI</v>
      </c>
      <c r="L87">
        <f t="shared" si="33"/>
        <v>6</v>
      </c>
      <c r="M87" t="s">
        <v>386</v>
      </c>
      <c r="N87">
        <v>2</v>
      </c>
      <c r="O87" t="str">
        <f t="shared" si="33"/>
        <v>KC</v>
      </c>
      <c r="P87">
        <f t="shared" si="33"/>
        <v>14</v>
      </c>
      <c r="Q87" t="str">
        <f t="shared" si="33"/>
        <v>HOU</v>
      </c>
      <c r="R87">
        <f t="shared" si="33"/>
        <v>5</v>
      </c>
      <c r="S87" t="str">
        <f t="shared" si="33"/>
        <v>BAL</v>
      </c>
      <c r="T87">
        <f t="shared" si="33"/>
        <v>10</v>
      </c>
      <c r="U87" t="str">
        <f t="shared" si="33"/>
        <v>ATL</v>
      </c>
      <c r="V87">
        <f t="shared" si="33"/>
        <v>4</v>
      </c>
      <c r="W87" t="str">
        <f t="shared" si="33"/>
        <v>SF</v>
      </c>
      <c r="X87">
        <f t="shared" si="33"/>
        <v>9</v>
      </c>
      <c r="Y87" t="str">
        <f t="shared" si="33"/>
        <v>DAL</v>
      </c>
      <c r="Z87">
        <f t="shared" si="33"/>
        <v>3</v>
      </c>
      <c r="AA87" t="str">
        <f t="shared" si="33"/>
        <v>CLE</v>
      </c>
      <c r="AB87">
        <f t="shared" si="33"/>
        <v>8</v>
      </c>
      <c r="AC87" t="str">
        <f t="shared" si="33"/>
        <v>SEA</v>
      </c>
      <c r="AD87">
        <f t="shared" si="33"/>
        <v>13</v>
      </c>
      <c r="AE87" t="str">
        <f t="shared" si="33"/>
        <v>NO</v>
      </c>
      <c r="AF87">
        <f t="shared" si="33"/>
        <v>15</v>
      </c>
      <c r="AJ87" s="19">
        <f t="shared" si="10"/>
        <v>135</v>
      </c>
    </row>
    <row r="88" spans="4:36" ht="14.4" hidden="1" x14ac:dyDescent="0.3">
      <c r="D88">
        <f t="shared" ref="D88:AF88" si="34">IF(D29&lt;$N29,D29+1,D29)</f>
        <v>16</v>
      </c>
      <c r="E88" t="str">
        <f t="shared" si="34"/>
        <v>LAR</v>
      </c>
      <c r="F88">
        <f t="shared" si="34"/>
        <v>14</v>
      </c>
      <c r="G88" t="str">
        <f t="shared" si="34"/>
        <v>BUF</v>
      </c>
      <c r="H88">
        <f t="shared" si="34"/>
        <v>5</v>
      </c>
      <c r="I88" t="str">
        <f t="shared" si="34"/>
        <v>PIT</v>
      </c>
      <c r="J88">
        <f t="shared" si="34"/>
        <v>10</v>
      </c>
      <c r="K88" t="str">
        <f t="shared" si="34"/>
        <v>ARI</v>
      </c>
      <c r="L88">
        <f t="shared" si="34"/>
        <v>9</v>
      </c>
      <c r="M88" t="s">
        <v>386</v>
      </c>
      <c r="N88">
        <v>2</v>
      </c>
      <c r="O88" t="str">
        <f t="shared" si="34"/>
        <v>KC</v>
      </c>
      <c r="P88">
        <f t="shared" si="34"/>
        <v>13</v>
      </c>
      <c r="Q88" t="str">
        <f t="shared" si="34"/>
        <v>HOU</v>
      </c>
      <c r="R88">
        <f t="shared" si="34"/>
        <v>6</v>
      </c>
      <c r="S88" t="str">
        <f t="shared" si="34"/>
        <v>BAL</v>
      </c>
      <c r="T88">
        <f t="shared" si="34"/>
        <v>12</v>
      </c>
      <c r="U88" t="str">
        <f t="shared" si="34"/>
        <v>ATL</v>
      </c>
      <c r="V88">
        <f t="shared" si="34"/>
        <v>8</v>
      </c>
      <c r="W88" t="str">
        <f t="shared" si="34"/>
        <v>MIA</v>
      </c>
      <c r="X88">
        <f t="shared" si="34"/>
        <v>3</v>
      </c>
      <c r="Y88" t="str">
        <f t="shared" si="34"/>
        <v>DAL</v>
      </c>
      <c r="Z88">
        <f t="shared" si="34"/>
        <v>11</v>
      </c>
      <c r="AA88" t="str">
        <f t="shared" si="34"/>
        <v>CLE</v>
      </c>
      <c r="AB88">
        <f t="shared" si="34"/>
        <v>4</v>
      </c>
      <c r="AC88" t="str">
        <f t="shared" si="34"/>
        <v>SEA</v>
      </c>
      <c r="AD88">
        <f t="shared" si="34"/>
        <v>7</v>
      </c>
      <c r="AE88" t="str">
        <f t="shared" si="34"/>
        <v>NO</v>
      </c>
      <c r="AF88">
        <f t="shared" si="34"/>
        <v>15</v>
      </c>
      <c r="AJ88" s="19">
        <f t="shared" si="10"/>
        <v>135</v>
      </c>
    </row>
  </sheetData>
  <mergeCells count="466">
    <mergeCell ref="AE58:AF58"/>
    <mergeCell ref="AG58:AH58"/>
    <mergeCell ref="S58:T58"/>
    <mergeCell ref="U58:V58"/>
    <mergeCell ref="W58:X58"/>
    <mergeCell ref="Y58:Z58"/>
    <mergeCell ref="AA58:AB58"/>
    <mergeCell ref="AC58:AD58"/>
    <mergeCell ref="AE52:AF52"/>
    <mergeCell ref="AG52:AH52"/>
    <mergeCell ref="U52:V52"/>
    <mergeCell ref="W52:X52"/>
    <mergeCell ref="Y52:Z52"/>
    <mergeCell ref="AA52:AB52"/>
    <mergeCell ref="AC52:AD52"/>
    <mergeCell ref="S53:T53"/>
    <mergeCell ref="U53:V53"/>
    <mergeCell ref="W53:X53"/>
    <mergeCell ref="Y53:Z53"/>
    <mergeCell ref="AA53:AB53"/>
    <mergeCell ref="AC53:AD53"/>
    <mergeCell ref="AE53:AF53"/>
    <mergeCell ref="U56:V56"/>
    <mergeCell ref="W56:X56"/>
    <mergeCell ref="C58:D58"/>
    <mergeCell ref="E58:F58"/>
    <mergeCell ref="G58:H58"/>
    <mergeCell ref="I58:J58"/>
    <mergeCell ref="K58:L58"/>
    <mergeCell ref="M58:N58"/>
    <mergeCell ref="O58:P58"/>
    <mergeCell ref="Q58:R58"/>
    <mergeCell ref="S52:T52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C51:D51"/>
    <mergeCell ref="E51:F51"/>
    <mergeCell ref="G51:H51"/>
    <mergeCell ref="I51:J51"/>
    <mergeCell ref="K51:L51"/>
    <mergeCell ref="M51:N51"/>
    <mergeCell ref="O51:P51"/>
    <mergeCell ref="Q51:R51"/>
    <mergeCell ref="S50:T50"/>
    <mergeCell ref="AE49:AF49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AE45:AF45"/>
    <mergeCell ref="G45:H45"/>
    <mergeCell ref="I45:J45"/>
    <mergeCell ref="K45:L45"/>
    <mergeCell ref="M45:N45"/>
    <mergeCell ref="O45:P45"/>
    <mergeCell ref="Q45:R45"/>
    <mergeCell ref="AE47:AF47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7:H37"/>
    <mergeCell ref="I37:J37"/>
    <mergeCell ref="K37:L37"/>
    <mergeCell ref="M37:N37"/>
    <mergeCell ref="O37:P37"/>
    <mergeCell ref="Q37:R37"/>
    <mergeCell ref="E30:F30"/>
    <mergeCell ref="G30:H30"/>
    <mergeCell ref="I30:J30"/>
    <mergeCell ref="K30:L30"/>
    <mergeCell ref="M30:N30"/>
    <mergeCell ref="O30:P30"/>
    <mergeCell ref="Q30:R30"/>
    <mergeCell ref="AE36:AF36"/>
    <mergeCell ref="AG36:AH36"/>
    <mergeCell ref="U36:V36"/>
    <mergeCell ref="W36:X36"/>
    <mergeCell ref="Y36:Z36"/>
    <mergeCell ref="AA36:AB36"/>
    <mergeCell ref="AC36:AD36"/>
    <mergeCell ref="C30:D30"/>
    <mergeCell ref="S36:T36"/>
    <mergeCell ref="C31:AI31"/>
    <mergeCell ref="C36:D36"/>
    <mergeCell ref="E36:F36"/>
    <mergeCell ref="G36:H36"/>
    <mergeCell ref="I36:J36"/>
    <mergeCell ref="K36:L36"/>
    <mergeCell ref="M36:N36"/>
    <mergeCell ref="O36:P36"/>
    <mergeCell ref="Q36:R36"/>
    <mergeCell ref="S30:T30"/>
    <mergeCell ref="AG30:AH30"/>
    <mergeCell ref="U30:V30"/>
    <mergeCell ref="W30:X30"/>
    <mergeCell ref="Y30:Z30"/>
    <mergeCell ref="AA30:AB30"/>
    <mergeCell ref="AC30:AD30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30:AF30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Q54:R54"/>
    <mergeCell ref="S54:T54"/>
    <mergeCell ref="U54:V54"/>
    <mergeCell ref="W54:X54"/>
    <mergeCell ref="Y54:Z54"/>
    <mergeCell ref="Y56:Z56"/>
    <mergeCell ref="AA54:AB54"/>
    <mergeCell ref="AC54:AD54"/>
    <mergeCell ref="AE54:AF54"/>
    <mergeCell ref="U55:V55"/>
    <mergeCell ref="W55:X55"/>
    <mergeCell ref="Y55:Z55"/>
    <mergeCell ref="AA55:AB55"/>
    <mergeCell ref="AC55:AD55"/>
    <mergeCell ref="AE55:AF55"/>
    <mergeCell ref="W57:X57"/>
    <mergeCell ref="Y57:Z57"/>
    <mergeCell ref="AA57:AB57"/>
    <mergeCell ref="AC57:AD57"/>
    <mergeCell ref="AE57:AF57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E60:F60"/>
    <mergeCell ref="G60:H60"/>
    <mergeCell ref="I60:J60"/>
    <mergeCell ref="K60:L60"/>
    <mergeCell ref="M60:N60"/>
    <mergeCell ref="O60:P60"/>
    <mergeCell ref="Q60:R60"/>
    <mergeCell ref="S60:T60"/>
    <mergeCell ref="AG53:AH53"/>
    <mergeCell ref="AG54:AH54"/>
    <mergeCell ref="AG55:AH55"/>
    <mergeCell ref="AG56:AH56"/>
    <mergeCell ref="AG57:AH57"/>
    <mergeCell ref="U59:V59"/>
    <mergeCell ref="W59:X59"/>
    <mergeCell ref="Y59:Z59"/>
    <mergeCell ref="AA59:AB59"/>
    <mergeCell ref="AC59:AD59"/>
    <mergeCell ref="AE59:AF59"/>
    <mergeCell ref="AG59:AH59"/>
    <mergeCell ref="AA56:AB56"/>
    <mergeCell ref="AC56:AD56"/>
    <mergeCell ref="AE56:AF56"/>
    <mergeCell ref="U57:V57"/>
    <mergeCell ref="U60:V60"/>
    <mergeCell ref="W60:X60"/>
    <mergeCell ref="Y60:Z60"/>
    <mergeCell ref="AA60:AB60"/>
    <mergeCell ref="AC60:AD60"/>
    <mergeCell ref="AE60:AF60"/>
    <mergeCell ref="AG60:AH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AG61:AH61"/>
    <mergeCell ref="C60:D60"/>
    <mergeCell ref="U62:V62"/>
    <mergeCell ref="W62:X62"/>
    <mergeCell ref="Y62:Z62"/>
    <mergeCell ref="AA62:AB62"/>
    <mergeCell ref="AC62:AD62"/>
    <mergeCell ref="AE62:AF62"/>
    <mergeCell ref="AG62:AH62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</mergeCells>
  <conditionalFormatting sqref="C4:AH30">
    <cfRule type="cellIs" dxfId="506" priority="167" operator="equal">
      <formula>"LV"</formula>
    </cfRule>
    <cfRule type="cellIs" dxfId="505" priority="168" operator="equal">
      <formula>"LAR"</formula>
    </cfRule>
    <cfRule type="cellIs" dxfId="504" priority="169" operator="equal">
      <formula>"DET"</formula>
    </cfRule>
    <cfRule type="cellIs" dxfId="503" priority="170" operator="equal">
      <formula>"NYJ"</formula>
    </cfRule>
    <cfRule type="cellIs" dxfId="502" priority="171" operator="equal">
      <formula>"GB"</formula>
    </cfRule>
    <cfRule type="cellIs" dxfId="501" priority="172" operator="equal">
      <formula>"CHI"</formula>
    </cfRule>
    <cfRule type="cellIs" dxfId="500" priority="173" operator="equal">
      <formula>"ARI"</formula>
    </cfRule>
    <cfRule type="cellIs" dxfId="499" priority="174" operator="equal">
      <formula>"WAS"</formula>
    </cfRule>
    <cfRule type="cellIs" dxfId="498" priority="175" operator="equal">
      <formula>"CAR"</formula>
    </cfRule>
    <cfRule type="cellIs" dxfId="497" priority="176" operator="equal">
      <formula>"DAL"</formula>
    </cfRule>
    <cfRule type="cellIs" dxfId="496" priority="177" operator="equal">
      <formula>"DEN"</formula>
    </cfRule>
    <cfRule type="cellIs" dxfId="495" priority="178" operator="equal">
      <formula>"SEA"</formula>
    </cfRule>
    <cfRule type="cellIs" dxfId="494" priority="179" operator="equal">
      <formula>"LAC"</formula>
    </cfRule>
    <cfRule type="cellIs" dxfId="493" priority="180" operator="equal">
      <formula>"KC"</formula>
    </cfRule>
    <cfRule type="cellIs" dxfId="492" priority="181" operator="equal">
      <formula>"CLE"</formula>
    </cfRule>
    <cfRule type="cellIs" dxfId="491" priority="182" operator="equal">
      <formula>"PIT"</formula>
    </cfRule>
    <cfRule type="cellIs" dxfId="490" priority="183" operator="equal">
      <formula>"IND"</formula>
    </cfRule>
    <cfRule type="cellIs" dxfId="489" priority="184" operator="equal">
      <formula>"CIN"</formula>
    </cfRule>
    <cfRule type="cellIs" dxfId="488" priority="185" operator="equal">
      <formula>"MIA"</formula>
    </cfRule>
    <cfRule type="cellIs" dxfId="487" priority="186" operator="equal">
      <formula>"TEN"</formula>
    </cfRule>
    <cfRule type="cellIs" dxfId="486" priority="187" operator="equal">
      <formula>"MIN"</formula>
    </cfRule>
    <cfRule type="cellIs" dxfId="485" priority="188" operator="equal">
      <formula>"SF"</formula>
    </cfRule>
    <cfRule type="cellIs" dxfId="484" priority="189" operator="equal">
      <formula>"NE"</formula>
    </cfRule>
    <cfRule type="cellIs" dxfId="483" priority="190" operator="equal">
      <formula>"HOU"</formula>
    </cfRule>
    <cfRule type="cellIs" dxfId="482" priority="191" operator="equal">
      <formula>"NO"</formula>
    </cfRule>
    <cfRule type="cellIs" dxfId="481" priority="192" operator="equal">
      <formula>"TB"</formula>
    </cfRule>
    <cfRule type="cellIs" dxfId="480" priority="193" operator="equal">
      <formula>"NYG"</formula>
    </cfRule>
    <cfRule type="cellIs" dxfId="479" priority="194" operator="equal">
      <formula>"JAX"</formula>
    </cfRule>
    <cfRule type="cellIs" dxfId="478" priority="195" operator="equal">
      <formula>"BAL"</formula>
    </cfRule>
    <cfRule type="cellIs" dxfId="477" priority="196" operator="equal">
      <formula>"BUF"</formula>
    </cfRule>
    <cfRule type="cellIs" dxfId="476" priority="197" operator="equal">
      <formula>"PHI"</formula>
    </cfRule>
    <cfRule type="cellIs" dxfId="475" priority="198" operator="equal">
      <formula>"ATL"</formula>
    </cfRule>
  </conditionalFormatting>
  <conditionalFormatting sqref="AJ4:AJ29">
    <cfRule type="top10" dxfId="474" priority="1" rank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369F-5697-4034-99C5-FE395354C1BC}">
  <dimension ref="A1:AJ62"/>
  <sheetViews>
    <sheetView showGridLines="0" showZeros="0" zoomScale="96" zoomScaleNormal="96" workbookViewId="0"/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hidden="1" customWidth="1"/>
    <col min="32" max="32" width="3.109375" hidden="1" customWidth="1"/>
    <col min="33" max="33" width="6.44140625" hidden="1" customWidth="1"/>
    <col min="34" max="34" width="2.77734375" hidden="1" customWidth="1"/>
    <col min="35" max="35" width="8.6640625" hidden="1" customWidth="1"/>
    <col min="36" max="36" width="8.5546875" customWidth="1"/>
  </cols>
  <sheetData>
    <row r="1" spans="1:36" ht="1.25" customHeight="1" x14ac:dyDescent="0.3">
      <c r="A1" t="s">
        <v>17</v>
      </c>
    </row>
    <row r="2" spans="1:36" thickBot="1" x14ac:dyDescent="0.35">
      <c r="B2" s="188" t="s">
        <v>60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thickBot="1" x14ac:dyDescent="0.35">
      <c r="B3" s="1" t="s">
        <v>0</v>
      </c>
      <c r="C3" s="176" t="s">
        <v>241</v>
      </c>
      <c r="D3" s="177"/>
      <c r="E3" s="176" t="s">
        <v>174</v>
      </c>
      <c r="F3" s="177"/>
      <c r="G3" s="176" t="s">
        <v>52</v>
      </c>
      <c r="H3" s="177"/>
      <c r="I3" s="176" t="s">
        <v>247</v>
      </c>
      <c r="J3" s="177"/>
      <c r="K3" s="176" t="s">
        <v>53</v>
      </c>
      <c r="L3" s="177"/>
      <c r="M3" s="176" t="s">
        <v>114</v>
      </c>
      <c r="N3" s="177"/>
      <c r="O3" s="176" t="s">
        <v>248</v>
      </c>
      <c r="P3" s="177"/>
      <c r="Q3" s="176" t="s">
        <v>249</v>
      </c>
      <c r="R3" s="177"/>
      <c r="S3" s="176" t="s">
        <v>250</v>
      </c>
      <c r="T3" s="177"/>
      <c r="U3" s="176" t="s">
        <v>61</v>
      </c>
      <c r="V3" s="177"/>
      <c r="W3" s="176" t="s">
        <v>251</v>
      </c>
      <c r="X3" s="177"/>
      <c r="Y3" s="176" t="s">
        <v>50</v>
      </c>
      <c r="Z3" s="177"/>
      <c r="AA3" s="178" t="s">
        <v>246</v>
      </c>
      <c r="AB3" s="179"/>
      <c r="AC3" s="178" t="s">
        <v>252</v>
      </c>
      <c r="AD3" s="179"/>
      <c r="AE3" s="176"/>
      <c r="AF3" s="177"/>
      <c r="AG3" s="176"/>
      <c r="AH3" s="177"/>
      <c r="AI3" s="22" t="s">
        <v>38</v>
      </c>
      <c r="AJ3" s="32" t="s">
        <v>16</v>
      </c>
    </row>
    <row r="4" spans="1:36" ht="14.4" x14ac:dyDescent="0.3">
      <c r="A4">
        <f t="shared" ref="A4:A29" si="0">RANK(AJ4,$AJ$4:$AJ$29,0)</f>
        <v>22</v>
      </c>
      <c r="B4" s="86" t="str">
        <f>'Week 1'!B4</f>
        <v>Tyson</v>
      </c>
      <c r="C4" s="3" t="s">
        <v>147</v>
      </c>
      <c r="D4" s="4">
        <v>16</v>
      </c>
      <c r="E4" s="3" t="s">
        <v>155</v>
      </c>
      <c r="F4" s="4">
        <v>9</v>
      </c>
      <c r="G4" s="3" t="s">
        <v>128</v>
      </c>
      <c r="H4" s="4">
        <v>3</v>
      </c>
      <c r="I4" s="3" t="s">
        <v>137</v>
      </c>
      <c r="J4" s="4">
        <v>15</v>
      </c>
      <c r="K4" s="3" t="s">
        <v>153</v>
      </c>
      <c r="L4" s="4">
        <v>8</v>
      </c>
      <c r="M4" s="3" t="s">
        <v>163</v>
      </c>
      <c r="N4" s="4">
        <v>7</v>
      </c>
      <c r="O4" s="3" t="s">
        <v>146</v>
      </c>
      <c r="P4" s="4">
        <v>6</v>
      </c>
      <c r="Q4" s="3" t="s">
        <v>136</v>
      </c>
      <c r="R4" s="4">
        <v>14</v>
      </c>
      <c r="S4" s="3" t="s">
        <v>126</v>
      </c>
      <c r="T4" s="4">
        <v>4</v>
      </c>
      <c r="U4" s="3" t="s">
        <v>133</v>
      </c>
      <c r="V4" s="4">
        <v>13</v>
      </c>
      <c r="W4" s="3" t="s">
        <v>152</v>
      </c>
      <c r="X4" s="4">
        <v>5</v>
      </c>
      <c r="Y4" s="3" t="s">
        <v>143</v>
      </c>
      <c r="Z4" s="4">
        <v>12</v>
      </c>
      <c r="AA4" s="3" t="s">
        <v>161</v>
      </c>
      <c r="AB4" s="4">
        <v>11</v>
      </c>
      <c r="AC4" s="3" t="s">
        <v>138</v>
      </c>
      <c r="AD4" s="4">
        <v>10</v>
      </c>
      <c r="AE4" s="3"/>
      <c r="AF4" s="4"/>
      <c r="AG4" s="3"/>
      <c r="AH4" s="4"/>
      <c r="AI4" s="49">
        <f t="shared" ref="AI4:AI29" si="1">SUM(D4:AD4)</f>
        <v>133</v>
      </c>
      <c r="AJ4" s="50">
        <f t="shared" ref="AJ4:AJ29" si="2">SUM(C37:AH37)</f>
        <v>73</v>
      </c>
    </row>
    <row r="5" spans="1:36" ht="14.4" x14ac:dyDescent="0.3">
      <c r="A5">
        <f t="shared" si="0"/>
        <v>6</v>
      </c>
      <c r="B5" s="87" t="str">
        <f>'Week 1'!B5</f>
        <v>Ben</v>
      </c>
      <c r="C5" s="95" t="s">
        <v>340</v>
      </c>
      <c r="D5" s="96">
        <v>13</v>
      </c>
      <c r="E5" s="95" t="s">
        <v>360</v>
      </c>
      <c r="F5" s="96">
        <v>5</v>
      </c>
      <c r="G5" s="95" t="s">
        <v>357</v>
      </c>
      <c r="H5" s="96">
        <v>4</v>
      </c>
      <c r="I5" s="95" t="s">
        <v>346</v>
      </c>
      <c r="J5" s="96">
        <v>12</v>
      </c>
      <c r="K5" s="95" t="s">
        <v>366</v>
      </c>
      <c r="L5" s="96">
        <v>6</v>
      </c>
      <c r="M5" s="95" t="s">
        <v>341</v>
      </c>
      <c r="N5" s="96">
        <v>9</v>
      </c>
      <c r="O5" s="95" t="s">
        <v>356</v>
      </c>
      <c r="P5" s="96">
        <v>7</v>
      </c>
      <c r="Q5" s="95" t="s">
        <v>342</v>
      </c>
      <c r="R5" s="96">
        <v>8</v>
      </c>
      <c r="S5" s="95" t="s">
        <v>343</v>
      </c>
      <c r="T5" s="96">
        <v>11</v>
      </c>
      <c r="U5" s="95" t="s">
        <v>354</v>
      </c>
      <c r="V5" s="96">
        <v>14</v>
      </c>
      <c r="W5" s="95" t="s">
        <v>355</v>
      </c>
      <c r="X5" s="96">
        <v>3</v>
      </c>
      <c r="Y5" s="95" t="s">
        <v>363</v>
      </c>
      <c r="Z5" s="96">
        <v>10</v>
      </c>
      <c r="AA5" s="95" t="s">
        <v>338</v>
      </c>
      <c r="AB5" s="96">
        <v>16</v>
      </c>
      <c r="AC5" s="95" t="s">
        <v>359</v>
      </c>
      <c r="AD5" s="96">
        <v>15</v>
      </c>
      <c r="AE5" s="6"/>
      <c r="AF5" s="7"/>
      <c r="AG5" s="6"/>
      <c r="AH5" s="7"/>
      <c r="AI5" s="16">
        <f t="shared" si="1"/>
        <v>133</v>
      </c>
      <c r="AJ5" s="8">
        <f t="shared" si="2"/>
        <v>94</v>
      </c>
    </row>
    <row r="6" spans="1:36" ht="14.4" x14ac:dyDescent="0.3">
      <c r="A6">
        <f t="shared" si="0"/>
        <v>5</v>
      </c>
      <c r="B6" s="85" t="str">
        <f>'Week 1'!B6</f>
        <v>Trevor</v>
      </c>
      <c r="C6" s="94" t="s">
        <v>147</v>
      </c>
      <c r="D6" s="157">
        <v>15</v>
      </c>
      <c r="E6" s="94" t="s">
        <v>155</v>
      </c>
      <c r="F6" s="157">
        <v>10</v>
      </c>
      <c r="G6" s="94" t="s">
        <v>128</v>
      </c>
      <c r="H6" s="157">
        <v>6</v>
      </c>
      <c r="I6" s="94" t="s">
        <v>137</v>
      </c>
      <c r="J6" s="157">
        <v>14</v>
      </c>
      <c r="K6" s="94" t="s">
        <v>149</v>
      </c>
      <c r="L6" s="157">
        <v>3</v>
      </c>
      <c r="M6" s="94" t="s">
        <v>141</v>
      </c>
      <c r="N6" s="157">
        <v>4</v>
      </c>
      <c r="O6" s="94" t="s">
        <v>132</v>
      </c>
      <c r="P6" s="157">
        <v>7</v>
      </c>
      <c r="Q6" s="94" t="s">
        <v>136</v>
      </c>
      <c r="R6" s="157">
        <v>12</v>
      </c>
      <c r="S6" s="94" t="s">
        <v>135</v>
      </c>
      <c r="T6" s="157">
        <v>5</v>
      </c>
      <c r="U6" s="94" t="s">
        <v>133</v>
      </c>
      <c r="V6" s="157">
        <v>16</v>
      </c>
      <c r="W6" s="94" t="s">
        <v>152</v>
      </c>
      <c r="X6" s="157">
        <v>9</v>
      </c>
      <c r="Y6" s="94" t="s">
        <v>143</v>
      </c>
      <c r="Z6" s="157">
        <v>11</v>
      </c>
      <c r="AA6" s="94" t="s">
        <v>161</v>
      </c>
      <c r="AB6" s="157">
        <v>13</v>
      </c>
      <c r="AC6" s="94" t="s">
        <v>160</v>
      </c>
      <c r="AD6" s="157">
        <v>8</v>
      </c>
      <c r="AE6" s="3"/>
      <c r="AF6" s="58"/>
      <c r="AG6" s="3"/>
      <c r="AH6" s="31"/>
      <c r="AI6" s="51">
        <f t="shared" si="1"/>
        <v>133</v>
      </c>
      <c r="AJ6" s="5">
        <f t="shared" si="2"/>
        <v>95</v>
      </c>
    </row>
    <row r="7" spans="1:36" ht="14.4" x14ac:dyDescent="0.3">
      <c r="A7">
        <f t="shared" si="0"/>
        <v>14</v>
      </c>
      <c r="B7" s="84" t="str">
        <f>'Week 1'!B7</f>
        <v>Alex</v>
      </c>
      <c r="C7" s="95" t="s">
        <v>340</v>
      </c>
      <c r="D7" s="96">
        <v>16</v>
      </c>
      <c r="E7" s="95" t="s">
        <v>360</v>
      </c>
      <c r="F7" s="96">
        <v>11</v>
      </c>
      <c r="G7" s="95" t="s">
        <v>352</v>
      </c>
      <c r="H7" s="96">
        <v>12</v>
      </c>
      <c r="I7" s="95" t="s">
        <v>346</v>
      </c>
      <c r="J7" s="96">
        <v>15</v>
      </c>
      <c r="K7" s="95" t="s">
        <v>401</v>
      </c>
      <c r="L7" s="96">
        <v>6</v>
      </c>
      <c r="M7" s="95" t="s">
        <v>341</v>
      </c>
      <c r="N7" s="96">
        <v>13</v>
      </c>
      <c r="O7" s="95" t="s">
        <v>356</v>
      </c>
      <c r="P7" s="96">
        <v>8</v>
      </c>
      <c r="Q7" s="95" t="s">
        <v>342</v>
      </c>
      <c r="R7" s="96">
        <v>14</v>
      </c>
      <c r="S7" s="95" t="s">
        <v>343</v>
      </c>
      <c r="T7" s="96">
        <v>3</v>
      </c>
      <c r="U7" s="95" t="s">
        <v>354</v>
      </c>
      <c r="V7" s="96">
        <v>10</v>
      </c>
      <c r="W7" s="95" t="s">
        <v>355</v>
      </c>
      <c r="X7" s="96">
        <v>4</v>
      </c>
      <c r="Y7" s="95" t="s">
        <v>363</v>
      </c>
      <c r="Z7" s="96">
        <v>7</v>
      </c>
      <c r="AA7" s="95" t="s">
        <v>338</v>
      </c>
      <c r="AB7" s="96">
        <v>9</v>
      </c>
      <c r="AC7" s="95" t="s">
        <v>359</v>
      </c>
      <c r="AD7" s="96">
        <v>5</v>
      </c>
      <c r="AE7" s="6"/>
      <c r="AF7" s="7"/>
      <c r="AG7" s="6"/>
      <c r="AH7" s="7"/>
      <c r="AI7" s="16">
        <f t="shared" si="1"/>
        <v>133</v>
      </c>
      <c r="AJ7" s="8">
        <f t="shared" si="2"/>
        <v>87</v>
      </c>
    </row>
    <row r="8" spans="1:36" ht="14.4" x14ac:dyDescent="0.3">
      <c r="A8">
        <f t="shared" si="0"/>
        <v>7</v>
      </c>
      <c r="B8" s="85" t="str">
        <f>'Week 1'!B8</f>
        <v>Katelyn</v>
      </c>
      <c r="C8" s="94" t="s">
        <v>340</v>
      </c>
      <c r="D8" s="157">
        <v>16</v>
      </c>
      <c r="E8" s="94" t="s">
        <v>360</v>
      </c>
      <c r="F8" s="157">
        <v>13</v>
      </c>
      <c r="G8" s="94" t="s">
        <v>352</v>
      </c>
      <c r="H8" s="157">
        <v>10</v>
      </c>
      <c r="I8" s="94" t="s">
        <v>346</v>
      </c>
      <c r="J8" s="157">
        <v>14</v>
      </c>
      <c r="K8" s="94" t="s">
        <v>366</v>
      </c>
      <c r="L8" s="157">
        <v>6</v>
      </c>
      <c r="M8" s="94" t="s">
        <v>341</v>
      </c>
      <c r="N8" s="157">
        <v>11</v>
      </c>
      <c r="O8" s="94" t="s">
        <v>356</v>
      </c>
      <c r="P8" s="157">
        <v>8</v>
      </c>
      <c r="Q8" s="94" t="s">
        <v>342</v>
      </c>
      <c r="R8" s="157">
        <v>12</v>
      </c>
      <c r="S8" s="94" t="s">
        <v>362</v>
      </c>
      <c r="T8" s="157">
        <v>5</v>
      </c>
      <c r="U8" s="94" t="s">
        <v>354</v>
      </c>
      <c r="V8" s="157">
        <v>15</v>
      </c>
      <c r="W8" s="94" t="s">
        <v>355</v>
      </c>
      <c r="X8" s="157">
        <v>3</v>
      </c>
      <c r="Y8" s="94" t="s">
        <v>363</v>
      </c>
      <c r="Z8" s="157">
        <v>7</v>
      </c>
      <c r="AA8" s="94" t="s">
        <v>338</v>
      </c>
      <c r="AB8" s="157">
        <v>9</v>
      </c>
      <c r="AC8" s="94" t="s">
        <v>359</v>
      </c>
      <c r="AD8" s="157">
        <v>4</v>
      </c>
      <c r="AE8" s="3"/>
      <c r="AF8" s="58"/>
      <c r="AG8" s="3"/>
      <c r="AH8" s="31"/>
      <c r="AI8" s="51">
        <f t="shared" si="1"/>
        <v>133</v>
      </c>
      <c r="AJ8" s="5">
        <f t="shared" si="2"/>
        <v>91</v>
      </c>
    </row>
    <row r="9" spans="1:36" ht="14.4" x14ac:dyDescent="0.3">
      <c r="A9">
        <f t="shared" si="0"/>
        <v>23</v>
      </c>
      <c r="B9" s="92" t="str">
        <f>'Week 1'!B9</f>
        <v>Shelby</v>
      </c>
      <c r="C9" s="95" t="s">
        <v>147</v>
      </c>
      <c r="D9" s="96">
        <v>12</v>
      </c>
      <c r="E9" s="95" t="s">
        <v>123</v>
      </c>
      <c r="F9" s="96">
        <v>8</v>
      </c>
      <c r="G9" s="95" t="s">
        <v>128</v>
      </c>
      <c r="H9" s="96">
        <v>5</v>
      </c>
      <c r="I9" s="95" t="s">
        <v>137</v>
      </c>
      <c r="J9" s="96">
        <v>10</v>
      </c>
      <c r="K9" s="95" t="s">
        <v>153</v>
      </c>
      <c r="L9" s="96">
        <v>15</v>
      </c>
      <c r="M9" s="95" t="s">
        <v>163</v>
      </c>
      <c r="N9" s="96">
        <v>14</v>
      </c>
      <c r="O9" s="95" t="s">
        <v>132</v>
      </c>
      <c r="P9" s="96">
        <v>11</v>
      </c>
      <c r="Q9" s="95" t="s">
        <v>142</v>
      </c>
      <c r="R9" s="96">
        <v>4</v>
      </c>
      <c r="S9" s="95" t="s">
        <v>135</v>
      </c>
      <c r="T9" s="96">
        <v>3</v>
      </c>
      <c r="U9" s="95" t="s">
        <v>133</v>
      </c>
      <c r="V9" s="96">
        <v>16</v>
      </c>
      <c r="W9" s="95" t="s">
        <v>152</v>
      </c>
      <c r="X9" s="96">
        <v>6</v>
      </c>
      <c r="Y9" s="95" t="s">
        <v>143</v>
      </c>
      <c r="Z9" s="96">
        <v>13</v>
      </c>
      <c r="AA9" s="95" t="s">
        <v>161</v>
      </c>
      <c r="AB9" s="96">
        <v>7</v>
      </c>
      <c r="AC9" s="95" t="s">
        <v>138</v>
      </c>
      <c r="AD9" s="96">
        <v>9</v>
      </c>
      <c r="AE9" s="6"/>
      <c r="AF9" s="7"/>
      <c r="AG9" s="6"/>
      <c r="AH9" s="7"/>
      <c r="AI9" s="16">
        <f t="shared" si="1"/>
        <v>133</v>
      </c>
      <c r="AJ9" s="8">
        <f t="shared" si="2"/>
        <v>67</v>
      </c>
    </row>
    <row r="10" spans="1:36" ht="14.4" x14ac:dyDescent="0.3">
      <c r="A10">
        <f t="shared" si="0"/>
        <v>25</v>
      </c>
      <c r="B10" s="85" t="str">
        <f>'Week 1'!B10</f>
        <v>Chris</v>
      </c>
      <c r="C10" s="94" t="s">
        <v>340</v>
      </c>
      <c r="D10" s="157">
        <v>16</v>
      </c>
      <c r="E10" s="94" t="s">
        <v>384</v>
      </c>
      <c r="F10" s="157">
        <v>7</v>
      </c>
      <c r="G10" s="94" t="s">
        <v>357</v>
      </c>
      <c r="H10" s="157">
        <v>5</v>
      </c>
      <c r="I10" s="94" t="s">
        <v>346</v>
      </c>
      <c r="J10" s="157">
        <v>15</v>
      </c>
      <c r="K10" s="94" t="s">
        <v>366</v>
      </c>
      <c r="L10" s="157">
        <v>3</v>
      </c>
      <c r="M10" s="94" t="s">
        <v>341</v>
      </c>
      <c r="N10" s="157">
        <v>9</v>
      </c>
      <c r="O10" s="94" t="s">
        <v>379</v>
      </c>
      <c r="P10" s="157">
        <v>4</v>
      </c>
      <c r="Q10" s="94" t="s">
        <v>342</v>
      </c>
      <c r="R10" s="157">
        <v>13</v>
      </c>
      <c r="S10" s="94" t="s">
        <v>362</v>
      </c>
      <c r="T10" s="157">
        <v>6</v>
      </c>
      <c r="U10" s="94" t="s">
        <v>354</v>
      </c>
      <c r="V10" s="157">
        <v>14</v>
      </c>
      <c r="W10" s="94" t="s">
        <v>355</v>
      </c>
      <c r="X10" s="157">
        <v>11</v>
      </c>
      <c r="Y10" s="94" t="s">
        <v>363</v>
      </c>
      <c r="Z10" s="157">
        <v>10</v>
      </c>
      <c r="AA10" s="94" t="s">
        <v>338</v>
      </c>
      <c r="AB10" s="157">
        <v>12</v>
      </c>
      <c r="AC10" s="94" t="s">
        <v>359</v>
      </c>
      <c r="AD10" s="157">
        <v>8</v>
      </c>
      <c r="AE10" s="3"/>
      <c r="AF10" s="59"/>
      <c r="AG10" s="3"/>
      <c r="AH10" s="31"/>
      <c r="AI10" s="51">
        <f t="shared" si="1"/>
        <v>133</v>
      </c>
      <c r="AJ10" s="5">
        <f t="shared" si="2"/>
        <v>65</v>
      </c>
    </row>
    <row r="11" spans="1:36" ht="14.4" x14ac:dyDescent="0.3">
      <c r="A11">
        <f t="shared" si="0"/>
        <v>19</v>
      </c>
      <c r="B11" s="84" t="str">
        <f>'Week 1'!B11</f>
        <v>Jeremy</v>
      </c>
      <c r="C11" s="95" t="s">
        <v>147</v>
      </c>
      <c r="D11" s="96">
        <v>11</v>
      </c>
      <c r="E11" s="95" t="s">
        <v>155</v>
      </c>
      <c r="F11" s="96">
        <v>4</v>
      </c>
      <c r="G11" s="95" t="s">
        <v>128</v>
      </c>
      <c r="H11" s="96">
        <v>6</v>
      </c>
      <c r="I11" s="95" t="s">
        <v>137</v>
      </c>
      <c r="J11" s="96">
        <v>16</v>
      </c>
      <c r="K11" s="95" t="s">
        <v>153</v>
      </c>
      <c r="L11" s="96">
        <v>7</v>
      </c>
      <c r="M11" s="95" t="s">
        <v>163</v>
      </c>
      <c r="N11" s="96">
        <v>10</v>
      </c>
      <c r="O11" s="95" t="s">
        <v>132</v>
      </c>
      <c r="P11" s="96">
        <v>5</v>
      </c>
      <c r="Q11" s="95" t="s">
        <v>136</v>
      </c>
      <c r="R11" s="96">
        <v>15</v>
      </c>
      <c r="S11" s="95" t="s">
        <v>126</v>
      </c>
      <c r="T11" s="96">
        <v>3</v>
      </c>
      <c r="U11" s="95" t="s">
        <v>133</v>
      </c>
      <c r="V11" s="96">
        <v>14</v>
      </c>
      <c r="W11" s="95" t="s">
        <v>152</v>
      </c>
      <c r="X11" s="96">
        <v>13</v>
      </c>
      <c r="Y11" s="95" t="s">
        <v>143</v>
      </c>
      <c r="Z11" s="96">
        <v>9</v>
      </c>
      <c r="AA11" s="95" t="s">
        <v>161</v>
      </c>
      <c r="AB11" s="96">
        <v>8</v>
      </c>
      <c r="AC11" s="95" t="s">
        <v>138</v>
      </c>
      <c r="AD11" s="96">
        <v>12</v>
      </c>
      <c r="AE11" s="6"/>
      <c r="AF11" s="7"/>
      <c r="AG11" s="6"/>
      <c r="AH11" s="7"/>
      <c r="AI11" s="16">
        <f t="shared" si="1"/>
        <v>133</v>
      </c>
      <c r="AJ11" s="8">
        <f t="shared" si="2"/>
        <v>75</v>
      </c>
    </row>
    <row r="12" spans="1:36" ht="14.4" x14ac:dyDescent="0.3">
      <c r="A12">
        <f t="shared" si="0"/>
        <v>2</v>
      </c>
      <c r="B12" s="85" t="str">
        <f>'Week 1'!B12</f>
        <v>Sam</v>
      </c>
      <c r="C12" s="94" t="s">
        <v>147</v>
      </c>
      <c r="D12" s="157">
        <v>5</v>
      </c>
      <c r="E12" s="94" t="s">
        <v>155</v>
      </c>
      <c r="F12" s="157">
        <v>16</v>
      </c>
      <c r="G12" s="94" t="s">
        <v>128</v>
      </c>
      <c r="H12" s="157">
        <v>15</v>
      </c>
      <c r="I12" s="94" t="s">
        <v>137</v>
      </c>
      <c r="J12" s="157">
        <v>14</v>
      </c>
      <c r="K12" s="94" t="s">
        <v>153</v>
      </c>
      <c r="L12" s="157">
        <v>4</v>
      </c>
      <c r="M12" s="94" t="s">
        <v>163</v>
      </c>
      <c r="N12" s="157">
        <v>7</v>
      </c>
      <c r="O12" s="94" t="s">
        <v>132</v>
      </c>
      <c r="P12" s="157">
        <v>6</v>
      </c>
      <c r="Q12" s="94" t="s">
        <v>136</v>
      </c>
      <c r="R12" s="157">
        <v>13</v>
      </c>
      <c r="S12" s="94" t="s">
        <v>135</v>
      </c>
      <c r="T12" s="157">
        <v>12</v>
      </c>
      <c r="U12" s="94" t="s">
        <v>130</v>
      </c>
      <c r="V12" s="157">
        <v>3</v>
      </c>
      <c r="W12" s="94" t="s">
        <v>152</v>
      </c>
      <c r="X12" s="157">
        <v>9</v>
      </c>
      <c r="Y12" s="94" t="s">
        <v>143</v>
      </c>
      <c r="Z12" s="157">
        <v>11</v>
      </c>
      <c r="AA12" s="94" t="s">
        <v>161</v>
      </c>
      <c r="AB12" s="157">
        <v>8</v>
      </c>
      <c r="AC12" s="94" t="s">
        <v>160</v>
      </c>
      <c r="AD12" s="157">
        <v>10</v>
      </c>
      <c r="AE12" s="3"/>
      <c r="AF12" s="59"/>
      <c r="AG12" s="3"/>
      <c r="AH12" s="31"/>
      <c r="AI12" s="51">
        <f t="shared" si="1"/>
        <v>133</v>
      </c>
      <c r="AJ12" s="5">
        <f t="shared" si="2"/>
        <v>98</v>
      </c>
    </row>
    <row r="13" spans="1:36" ht="14.4" x14ac:dyDescent="0.3">
      <c r="A13">
        <f t="shared" si="0"/>
        <v>11</v>
      </c>
      <c r="B13" s="84" t="str">
        <f>'Week 1'!B13</f>
        <v>Cody</v>
      </c>
      <c r="C13" s="95" t="s">
        <v>147</v>
      </c>
      <c r="D13" s="96">
        <v>15</v>
      </c>
      <c r="E13" s="95" t="s">
        <v>155</v>
      </c>
      <c r="F13" s="96">
        <v>13</v>
      </c>
      <c r="G13" s="95" t="s">
        <v>128</v>
      </c>
      <c r="H13" s="96">
        <v>9</v>
      </c>
      <c r="I13" s="95" t="s">
        <v>137</v>
      </c>
      <c r="J13" s="96">
        <v>16</v>
      </c>
      <c r="K13" s="95" t="s">
        <v>153</v>
      </c>
      <c r="L13" s="96">
        <v>6</v>
      </c>
      <c r="M13" s="95" t="s">
        <v>163</v>
      </c>
      <c r="N13" s="96">
        <v>3</v>
      </c>
      <c r="O13" s="95" t="s">
        <v>132</v>
      </c>
      <c r="P13" s="96">
        <v>12</v>
      </c>
      <c r="Q13" s="95" t="s">
        <v>136</v>
      </c>
      <c r="R13" s="96">
        <v>14</v>
      </c>
      <c r="S13" s="95" t="s">
        <v>126</v>
      </c>
      <c r="T13" s="96">
        <v>7</v>
      </c>
      <c r="U13" s="95" t="s">
        <v>133</v>
      </c>
      <c r="V13" s="96">
        <v>11</v>
      </c>
      <c r="W13" s="95" t="s">
        <v>152</v>
      </c>
      <c r="X13" s="96">
        <v>8</v>
      </c>
      <c r="Y13" s="95" t="s">
        <v>143</v>
      </c>
      <c r="Z13" s="96">
        <v>10</v>
      </c>
      <c r="AA13" s="95" t="s">
        <v>161</v>
      </c>
      <c r="AB13" s="96">
        <v>5</v>
      </c>
      <c r="AC13" s="95" t="s">
        <v>160</v>
      </c>
      <c r="AD13" s="96">
        <v>4</v>
      </c>
      <c r="AE13" s="6"/>
      <c r="AF13" s="7"/>
      <c r="AG13" s="6"/>
      <c r="AH13" s="7"/>
      <c r="AI13" s="16">
        <f t="shared" si="1"/>
        <v>133</v>
      </c>
      <c r="AJ13" s="8">
        <f t="shared" si="2"/>
        <v>90</v>
      </c>
    </row>
    <row r="14" spans="1:36" ht="14.4" x14ac:dyDescent="0.3">
      <c r="A14">
        <f t="shared" si="0"/>
        <v>7</v>
      </c>
      <c r="B14" s="85" t="str">
        <f>'Week 1'!B14</f>
        <v>Tom</v>
      </c>
      <c r="C14" s="94" t="s">
        <v>340</v>
      </c>
      <c r="D14" s="157">
        <v>15</v>
      </c>
      <c r="E14" s="94" t="s">
        <v>360</v>
      </c>
      <c r="F14" s="157">
        <v>10</v>
      </c>
      <c r="G14" s="94" t="s">
        <v>352</v>
      </c>
      <c r="H14" s="157">
        <v>11</v>
      </c>
      <c r="I14" s="94" t="s">
        <v>346</v>
      </c>
      <c r="J14" s="157">
        <v>14</v>
      </c>
      <c r="K14" s="94" t="s">
        <v>366</v>
      </c>
      <c r="L14" s="157">
        <v>7</v>
      </c>
      <c r="M14" s="94" t="s">
        <v>341</v>
      </c>
      <c r="N14" s="157">
        <v>12</v>
      </c>
      <c r="O14" s="94" t="s">
        <v>356</v>
      </c>
      <c r="P14" s="157">
        <v>3</v>
      </c>
      <c r="Q14" s="94" t="s">
        <v>342</v>
      </c>
      <c r="R14" s="157">
        <v>13</v>
      </c>
      <c r="S14" s="94" t="s">
        <v>362</v>
      </c>
      <c r="T14" s="157">
        <v>9</v>
      </c>
      <c r="U14" s="94" t="s">
        <v>354</v>
      </c>
      <c r="V14" s="157">
        <v>16</v>
      </c>
      <c r="W14" s="94" t="s">
        <v>365</v>
      </c>
      <c r="X14" s="157">
        <v>4</v>
      </c>
      <c r="Y14" s="94" t="s">
        <v>363</v>
      </c>
      <c r="Z14" s="157">
        <v>6</v>
      </c>
      <c r="AA14" s="94" t="s">
        <v>338</v>
      </c>
      <c r="AB14" s="157">
        <v>8</v>
      </c>
      <c r="AC14" s="94" t="s">
        <v>359</v>
      </c>
      <c r="AD14" s="157">
        <v>5</v>
      </c>
      <c r="AE14" s="3"/>
      <c r="AF14" s="59"/>
      <c r="AG14" s="3"/>
      <c r="AH14" s="31"/>
      <c r="AI14" s="51">
        <f t="shared" si="1"/>
        <v>133</v>
      </c>
      <c r="AJ14" s="5">
        <f t="shared" si="2"/>
        <v>91</v>
      </c>
    </row>
    <row r="15" spans="1:36" ht="14.4" x14ac:dyDescent="0.3">
      <c r="A15">
        <f t="shared" si="0"/>
        <v>15</v>
      </c>
      <c r="B15" s="84" t="str">
        <f>'Week 1'!B15</f>
        <v>Austin</v>
      </c>
      <c r="C15" s="95" t="s">
        <v>147</v>
      </c>
      <c r="D15" s="96">
        <v>15</v>
      </c>
      <c r="E15" s="95" t="s">
        <v>155</v>
      </c>
      <c r="F15" s="96">
        <v>11</v>
      </c>
      <c r="G15" s="95" t="s">
        <v>128</v>
      </c>
      <c r="H15" s="96">
        <v>4</v>
      </c>
      <c r="I15" s="95" t="s">
        <v>137</v>
      </c>
      <c r="J15" s="96">
        <v>16</v>
      </c>
      <c r="K15" s="95" t="s">
        <v>149</v>
      </c>
      <c r="L15" s="96">
        <v>3</v>
      </c>
      <c r="M15" s="95" t="s">
        <v>163</v>
      </c>
      <c r="N15" s="96">
        <v>10</v>
      </c>
      <c r="O15" s="95" t="s">
        <v>132</v>
      </c>
      <c r="P15" s="96">
        <v>5</v>
      </c>
      <c r="Q15" s="95" t="s">
        <v>136</v>
      </c>
      <c r="R15" s="96">
        <v>13</v>
      </c>
      <c r="S15" s="95" t="s">
        <v>135</v>
      </c>
      <c r="T15" s="96">
        <v>6</v>
      </c>
      <c r="U15" s="95" t="s">
        <v>133</v>
      </c>
      <c r="V15" s="96">
        <v>8</v>
      </c>
      <c r="W15" s="95" t="s">
        <v>152</v>
      </c>
      <c r="X15" s="96">
        <v>9</v>
      </c>
      <c r="Y15" s="95" t="s">
        <v>143</v>
      </c>
      <c r="Z15" s="96">
        <v>14</v>
      </c>
      <c r="AA15" s="95" t="s">
        <v>161</v>
      </c>
      <c r="AB15" s="96">
        <v>12</v>
      </c>
      <c r="AC15" s="95" t="s">
        <v>160</v>
      </c>
      <c r="AD15" s="96">
        <v>7</v>
      </c>
      <c r="AE15" s="6"/>
      <c r="AF15" s="7"/>
      <c r="AG15" s="6"/>
      <c r="AH15" s="7"/>
      <c r="AI15" s="16">
        <f t="shared" si="1"/>
        <v>133</v>
      </c>
      <c r="AJ15" s="8">
        <f t="shared" si="2"/>
        <v>82</v>
      </c>
    </row>
    <row r="16" spans="1:36" ht="14.4" x14ac:dyDescent="0.3">
      <c r="A16">
        <f t="shared" si="0"/>
        <v>17</v>
      </c>
      <c r="B16" s="85" t="str">
        <f>'Week 1'!B16</f>
        <v>Cecil</v>
      </c>
      <c r="C16" s="94" t="s">
        <v>147</v>
      </c>
      <c r="D16" s="157">
        <v>16</v>
      </c>
      <c r="E16" s="94" t="s">
        <v>155</v>
      </c>
      <c r="F16" s="157">
        <v>5</v>
      </c>
      <c r="G16" s="94" t="s">
        <v>128</v>
      </c>
      <c r="H16" s="157">
        <v>9</v>
      </c>
      <c r="I16" s="94" t="s">
        <v>137</v>
      </c>
      <c r="J16" s="157">
        <v>14</v>
      </c>
      <c r="K16" s="94" t="s">
        <v>153</v>
      </c>
      <c r="L16" s="157">
        <v>12</v>
      </c>
      <c r="M16" s="94" t="s">
        <v>163</v>
      </c>
      <c r="N16" s="157">
        <v>10</v>
      </c>
      <c r="O16" s="94" t="s">
        <v>146</v>
      </c>
      <c r="P16" s="157">
        <v>3</v>
      </c>
      <c r="Q16" s="94" t="s">
        <v>136</v>
      </c>
      <c r="R16" s="157">
        <v>13</v>
      </c>
      <c r="S16" s="94" t="s">
        <v>126</v>
      </c>
      <c r="T16" s="157">
        <v>8</v>
      </c>
      <c r="U16" s="94" t="s">
        <v>133</v>
      </c>
      <c r="V16" s="157">
        <v>15</v>
      </c>
      <c r="W16" s="94" t="s">
        <v>152</v>
      </c>
      <c r="X16" s="157">
        <v>7</v>
      </c>
      <c r="Y16" s="94" t="s">
        <v>143</v>
      </c>
      <c r="Z16" s="157">
        <v>11</v>
      </c>
      <c r="AA16" s="94" t="s">
        <v>161</v>
      </c>
      <c r="AB16" s="157">
        <v>6</v>
      </c>
      <c r="AC16" s="94" t="s">
        <v>160</v>
      </c>
      <c r="AD16" s="157">
        <v>4</v>
      </c>
      <c r="AE16" s="3"/>
      <c r="AF16" s="59"/>
      <c r="AG16" s="3"/>
      <c r="AH16" s="31"/>
      <c r="AI16" s="51">
        <f t="shared" si="1"/>
        <v>133</v>
      </c>
      <c r="AJ16" s="5">
        <f t="shared" si="2"/>
        <v>78</v>
      </c>
    </row>
    <row r="17" spans="1:36" ht="14.4" x14ac:dyDescent="0.3">
      <c r="A17">
        <f t="shared" si="0"/>
        <v>16</v>
      </c>
      <c r="B17" s="70" t="str">
        <f>'Week 1'!B17</f>
        <v>Thadd</v>
      </c>
      <c r="C17" s="25" t="s">
        <v>340</v>
      </c>
      <c r="D17" s="26">
        <v>14</v>
      </c>
      <c r="E17" s="25" t="s">
        <v>360</v>
      </c>
      <c r="F17" s="26">
        <v>10</v>
      </c>
      <c r="G17" s="25" t="s">
        <v>352</v>
      </c>
      <c r="H17" s="26">
        <v>4</v>
      </c>
      <c r="I17" s="25" t="s">
        <v>346</v>
      </c>
      <c r="J17" s="26">
        <v>13</v>
      </c>
      <c r="K17" s="25" t="s">
        <v>366</v>
      </c>
      <c r="L17" s="26">
        <v>3</v>
      </c>
      <c r="M17" s="25" t="s">
        <v>341</v>
      </c>
      <c r="N17" s="26">
        <v>12</v>
      </c>
      <c r="O17" s="25" t="s">
        <v>356</v>
      </c>
      <c r="P17" s="26">
        <v>8</v>
      </c>
      <c r="Q17" s="25" t="s">
        <v>342</v>
      </c>
      <c r="R17" s="26">
        <v>5</v>
      </c>
      <c r="S17" s="25" t="s">
        <v>362</v>
      </c>
      <c r="T17" s="26">
        <v>6</v>
      </c>
      <c r="U17" s="25" t="s">
        <v>354</v>
      </c>
      <c r="V17" s="26">
        <v>9</v>
      </c>
      <c r="W17" s="25" t="s">
        <v>355</v>
      </c>
      <c r="X17" s="26">
        <v>15</v>
      </c>
      <c r="Y17" s="25" t="s">
        <v>363</v>
      </c>
      <c r="Z17" s="26">
        <v>7</v>
      </c>
      <c r="AA17" s="25" t="s">
        <v>338</v>
      </c>
      <c r="AB17" s="26">
        <v>16</v>
      </c>
      <c r="AC17" s="25" t="s">
        <v>359</v>
      </c>
      <c r="AD17" s="26">
        <v>11</v>
      </c>
      <c r="AE17" s="25"/>
      <c r="AF17" s="26"/>
      <c r="AG17" s="25"/>
      <c r="AH17" s="26"/>
      <c r="AI17" s="23">
        <f t="shared" si="1"/>
        <v>133</v>
      </c>
      <c r="AJ17" s="24">
        <f t="shared" si="2"/>
        <v>79</v>
      </c>
    </row>
    <row r="18" spans="1:36" ht="14.4" x14ac:dyDescent="0.3">
      <c r="A18">
        <f t="shared" si="0"/>
        <v>7</v>
      </c>
      <c r="B18" s="85" t="str">
        <f>'Week 1'!B18</f>
        <v>Walker</v>
      </c>
      <c r="C18" s="94" t="s">
        <v>147</v>
      </c>
      <c r="D18" s="157">
        <v>16</v>
      </c>
      <c r="E18" s="94" t="s">
        <v>155</v>
      </c>
      <c r="F18" s="157">
        <v>13</v>
      </c>
      <c r="G18" s="94" t="s">
        <v>128</v>
      </c>
      <c r="H18" s="157">
        <v>14</v>
      </c>
      <c r="I18" s="94" t="s">
        <v>137</v>
      </c>
      <c r="J18" s="157">
        <v>12</v>
      </c>
      <c r="K18" s="94" t="s">
        <v>153</v>
      </c>
      <c r="L18" s="157">
        <v>4</v>
      </c>
      <c r="M18" s="94" t="s">
        <v>163</v>
      </c>
      <c r="N18" s="157">
        <v>10</v>
      </c>
      <c r="O18" s="94" t="s">
        <v>132</v>
      </c>
      <c r="P18" s="157">
        <v>3</v>
      </c>
      <c r="Q18" s="94" t="s">
        <v>136</v>
      </c>
      <c r="R18" s="157">
        <v>8</v>
      </c>
      <c r="S18" s="94" t="s">
        <v>126</v>
      </c>
      <c r="T18" s="157">
        <v>7</v>
      </c>
      <c r="U18" s="94" t="s">
        <v>133</v>
      </c>
      <c r="V18" s="157">
        <v>15</v>
      </c>
      <c r="W18" s="94" t="s">
        <v>129</v>
      </c>
      <c r="X18" s="157">
        <v>6</v>
      </c>
      <c r="Y18" s="94" t="s">
        <v>143</v>
      </c>
      <c r="Z18" s="157">
        <v>9</v>
      </c>
      <c r="AA18" s="94" t="s">
        <v>161</v>
      </c>
      <c r="AB18" s="157">
        <v>11</v>
      </c>
      <c r="AC18" s="94" t="s">
        <v>160</v>
      </c>
      <c r="AD18" s="157">
        <v>5</v>
      </c>
      <c r="AE18" s="3"/>
      <c r="AF18" s="59"/>
      <c r="AG18" s="3"/>
      <c r="AH18" s="31"/>
      <c r="AI18" s="35">
        <f t="shared" si="1"/>
        <v>133</v>
      </c>
      <c r="AJ18" s="44">
        <f t="shared" si="2"/>
        <v>91</v>
      </c>
    </row>
    <row r="19" spans="1:36" ht="14.4" x14ac:dyDescent="0.3">
      <c r="A19">
        <f t="shared" si="0"/>
        <v>7</v>
      </c>
      <c r="B19" s="70" t="str">
        <f>'Week 1'!B19</f>
        <v>A. Little</v>
      </c>
      <c r="C19" s="25" t="s">
        <v>147</v>
      </c>
      <c r="D19" s="26">
        <v>14</v>
      </c>
      <c r="E19" s="25" t="s">
        <v>155</v>
      </c>
      <c r="F19" s="26">
        <v>6</v>
      </c>
      <c r="G19" s="25" t="s">
        <v>128</v>
      </c>
      <c r="H19" s="26">
        <v>10</v>
      </c>
      <c r="I19" s="25" t="s">
        <v>137</v>
      </c>
      <c r="J19" s="26">
        <v>12</v>
      </c>
      <c r="K19" s="25" t="s">
        <v>149</v>
      </c>
      <c r="L19" s="26">
        <v>5</v>
      </c>
      <c r="M19" s="25" t="s">
        <v>163</v>
      </c>
      <c r="N19" s="26">
        <v>9</v>
      </c>
      <c r="O19" s="25" t="s">
        <v>146</v>
      </c>
      <c r="P19" s="26">
        <v>3</v>
      </c>
      <c r="Q19" s="25" t="s">
        <v>136</v>
      </c>
      <c r="R19" s="26">
        <v>15</v>
      </c>
      <c r="S19" s="25" t="s">
        <v>135</v>
      </c>
      <c r="T19" s="26">
        <v>13</v>
      </c>
      <c r="U19" s="25" t="s">
        <v>133</v>
      </c>
      <c r="V19" s="26">
        <v>11</v>
      </c>
      <c r="W19" s="25" t="s">
        <v>152</v>
      </c>
      <c r="X19" s="26">
        <v>4</v>
      </c>
      <c r="Y19" s="25" t="s">
        <v>143</v>
      </c>
      <c r="Z19" s="26">
        <v>7</v>
      </c>
      <c r="AA19" s="25" t="s">
        <v>161</v>
      </c>
      <c r="AB19" s="26">
        <v>16</v>
      </c>
      <c r="AC19" s="25" t="s">
        <v>160</v>
      </c>
      <c r="AD19" s="26">
        <v>8</v>
      </c>
      <c r="AE19" s="25"/>
      <c r="AF19" s="26"/>
      <c r="AG19" s="25"/>
      <c r="AH19" s="26"/>
      <c r="AI19" s="16">
        <f t="shared" si="1"/>
        <v>133</v>
      </c>
      <c r="AJ19" s="8">
        <f t="shared" si="2"/>
        <v>91</v>
      </c>
    </row>
    <row r="20" spans="1:36" ht="14.4" x14ac:dyDescent="0.3">
      <c r="A20">
        <f t="shared" si="0"/>
        <v>11</v>
      </c>
      <c r="B20" s="85" t="str">
        <f>'Week 1'!B20</f>
        <v>Carly</v>
      </c>
      <c r="C20" s="94" t="s">
        <v>147</v>
      </c>
      <c r="D20" s="157">
        <v>11</v>
      </c>
      <c r="E20" s="94" t="s">
        <v>155</v>
      </c>
      <c r="F20" s="157">
        <v>5</v>
      </c>
      <c r="G20" s="94" t="s">
        <v>128</v>
      </c>
      <c r="H20" s="157">
        <v>8</v>
      </c>
      <c r="I20" s="94" t="s">
        <v>137</v>
      </c>
      <c r="J20" s="157">
        <v>15</v>
      </c>
      <c r="K20" s="94" t="s">
        <v>153</v>
      </c>
      <c r="L20" s="157">
        <v>12</v>
      </c>
      <c r="M20" s="94" t="s">
        <v>163</v>
      </c>
      <c r="N20" s="157">
        <v>9</v>
      </c>
      <c r="O20" s="94" t="s">
        <v>132</v>
      </c>
      <c r="P20" s="157">
        <v>3</v>
      </c>
      <c r="Q20" s="94" t="s">
        <v>136</v>
      </c>
      <c r="R20" s="157">
        <v>14</v>
      </c>
      <c r="S20" s="94" t="s">
        <v>126</v>
      </c>
      <c r="T20" s="157">
        <v>4</v>
      </c>
      <c r="U20" s="94" t="s">
        <v>133</v>
      </c>
      <c r="V20" s="157">
        <v>16</v>
      </c>
      <c r="W20" s="94" t="s">
        <v>152</v>
      </c>
      <c r="X20" s="157">
        <v>6</v>
      </c>
      <c r="Y20" s="94" t="s">
        <v>143</v>
      </c>
      <c r="Z20" s="157">
        <v>13</v>
      </c>
      <c r="AA20" s="94" t="s">
        <v>161</v>
      </c>
      <c r="AB20" s="157">
        <v>10</v>
      </c>
      <c r="AC20" s="94" t="s">
        <v>160</v>
      </c>
      <c r="AD20" s="157">
        <v>7</v>
      </c>
      <c r="AE20" s="3"/>
      <c r="AF20" s="59"/>
      <c r="AG20" s="3"/>
      <c r="AH20" s="46"/>
      <c r="AI20" s="35">
        <f t="shared" si="1"/>
        <v>133</v>
      </c>
      <c r="AJ20" s="44">
        <f t="shared" si="2"/>
        <v>90</v>
      </c>
    </row>
    <row r="21" spans="1:36" ht="14.4" x14ac:dyDescent="0.3">
      <c r="A21">
        <f t="shared" si="0"/>
        <v>20</v>
      </c>
      <c r="B21" s="84" t="str">
        <f>'Week 1'!B21</f>
        <v>Bobbo</v>
      </c>
      <c r="C21" s="95" t="s">
        <v>147</v>
      </c>
      <c r="D21" s="96">
        <v>13</v>
      </c>
      <c r="E21" s="95" t="s">
        <v>155</v>
      </c>
      <c r="F21" s="96">
        <v>8</v>
      </c>
      <c r="G21" s="95" t="s">
        <v>127</v>
      </c>
      <c r="H21" s="96">
        <v>4</v>
      </c>
      <c r="I21" s="95" t="s">
        <v>137</v>
      </c>
      <c r="J21" s="96">
        <v>16</v>
      </c>
      <c r="K21" s="95" t="s">
        <v>153</v>
      </c>
      <c r="L21" s="96">
        <v>3</v>
      </c>
      <c r="M21" s="95" t="s">
        <v>163</v>
      </c>
      <c r="N21" s="96">
        <v>10</v>
      </c>
      <c r="O21" s="95" t="s">
        <v>132</v>
      </c>
      <c r="P21" s="96">
        <v>9</v>
      </c>
      <c r="Q21" s="95" t="s">
        <v>136</v>
      </c>
      <c r="R21" s="96">
        <v>12</v>
      </c>
      <c r="S21" s="95" t="s">
        <v>126</v>
      </c>
      <c r="T21" s="96">
        <v>7</v>
      </c>
      <c r="U21" s="95" t="s">
        <v>133</v>
      </c>
      <c r="V21" s="96">
        <v>15</v>
      </c>
      <c r="W21" s="95" t="s">
        <v>129</v>
      </c>
      <c r="X21" s="96">
        <v>6</v>
      </c>
      <c r="Y21" s="95" t="s">
        <v>143</v>
      </c>
      <c r="Z21" s="96">
        <v>14</v>
      </c>
      <c r="AA21" s="95" t="s">
        <v>161</v>
      </c>
      <c r="AB21" s="96">
        <v>5</v>
      </c>
      <c r="AC21" s="95" t="s">
        <v>138</v>
      </c>
      <c r="AD21" s="96">
        <v>11</v>
      </c>
      <c r="AE21" s="95"/>
      <c r="AF21" s="96"/>
      <c r="AG21" s="95"/>
      <c r="AH21" s="96"/>
      <c r="AI21" s="16">
        <f t="shared" si="1"/>
        <v>133</v>
      </c>
      <c r="AJ21" s="8">
        <f t="shared" si="2"/>
        <v>74</v>
      </c>
    </row>
    <row r="22" spans="1:36" x14ac:dyDescent="0.3">
      <c r="A22">
        <f t="shared" si="0"/>
        <v>3</v>
      </c>
      <c r="B22" s="85" t="str">
        <f>'Week 1'!B22</f>
        <v>Trent</v>
      </c>
      <c r="C22" s="94" t="s">
        <v>147</v>
      </c>
      <c r="D22" s="157">
        <v>16</v>
      </c>
      <c r="E22" s="94" t="s">
        <v>155</v>
      </c>
      <c r="F22" s="157">
        <v>12</v>
      </c>
      <c r="G22" s="94" t="s">
        <v>128</v>
      </c>
      <c r="H22" s="157">
        <v>3</v>
      </c>
      <c r="I22" s="94" t="s">
        <v>137</v>
      </c>
      <c r="J22" s="157">
        <v>13</v>
      </c>
      <c r="K22" s="94" t="s">
        <v>153</v>
      </c>
      <c r="L22" s="157">
        <v>11</v>
      </c>
      <c r="M22" s="94" t="s">
        <v>163</v>
      </c>
      <c r="N22" s="157">
        <v>9</v>
      </c>
      <c r="O22" s="94" t="s">
        <v>132</v>
      </c>
      <c r="P22" s="157">
        <v>8</v>
      </c>
      <c r="Q22" s="94" t="s">
        <v>136</v>
      </c>
      <c r="R22" s="157">
        <v>14</v>
      </c>
      <c r="S22" s="94" t="s">
        <v>135</v>
      </c>
      <c r="T22" s="157">
        <v>10</v>
      </c>
      <c r="U22" s="94" t="s">
        <v>133</v>
      </c>
      <c r="V22" s="157">
        <v>15</v>
      </c>
      <c r="W22" s="94" t="s">
        <v>152</v>
      </c>
      <c r="X22" s="157">
        <v>4</v>
      </c>
      <c r="Y22" s="94" t="s">
        <v>143</v>
      </c>
      <c r="Z22" s="157">
        <v>7</v>
      </c>
      <c r="AA22" s="94" t="s">
        <v>161</v>
      </c>
      <c r="AB22" s="157">
        <v>5</v>
      </c>
      <c r="AC22" s="94" t="s">
        <v>160</v>
      </c>
      <c r="AD22" s="157">
        <v>6</v>
      </c>
      <c r="AE22" s="94"/>
      <c r="AF22" s="98"/>
      <c r="AG22" s="94"/>
      <c r="AH22" s="98"/>
      <c r="AI22" s="51">
        <f t="shared" si="1"/>
        <v>133</v>
      </c>
      <c r="AJ22" s="5">
        <f t="shared" si="2"/>
        <v>97</v>
      </c>
    </row>
    <row r="23" spans="1:36" x14ac:dyDescent="0.3">
      <c r="A23">
        <f t="shared" si="0"/>
        <v>11</v>
      </c>
      <c r="B23" s="70" t="str">
        <f>'Week 1'!B23</f>
        <v>Dean</v>
      </c>
      <c r="C23" s="95" t="s">
        <v>340</v>
      </c>
      <c r="D23" s="96">
        <v>12</v>
      </c>
      <c r="E23" s="95" t="s">
        <v>155</v>
      </c>
      <c r="F23" s="96">
        <v>11</v>
      </c>
      <c r="G23" s="95" t="s">
        <v>128</v>
      </c>
      <c r="H23" s="96">
        <v>5</v>
      </c>
      <c r="I23" s="95" t="s">
        <v>137</v>
      </c>
      <c r="J23" s="96">
        <v>15</v>
      </c>
      <c r="K23" s="95" t="s">
        <v>149</v>
      </c>
      <c r="L23" s="96">
        <v>13</v>
      </c>
      <c r="M23" s="95" t="s">
        <v>163</v>
      </c>
      <c r="N23" s="96">
        <v>3</v>
      </c>
      <c r="O23" s="95" t="s">
        <v>132</v>
      </c>
      <c r="P23" s="96">
        <v>4</v>
      </c>
      <c r="Q23" s="95" t="s">
        <v>136</v>
      </c>
      <c r="R23" s="96">
        <v>16</v>
      </c>
      <c r="S23" s="95" t="s">
        <v>135</v>
      </c>
      <c r="T23" s="96">
        <v>10</v>
      </c>
      <c r="U23" s="95" t="s">
        <v>133</v>
      </c>
      <c r="V23" s="96">
        <v>14</v>
      </c>
      <c r="W23" s="95" t="s">
        <v>152</v>
      </c>
      <c r="X23" s="96">
        <v>8</v>
      </c>
      <c r="Y23" s="95" t="s">
        <v>143</v>
      </c>
      <c r="Z23" s="96">
        <v>7</v>
      </c>
      <c r="AA23" s="95" t="s">
        <v>161</v>
      </c>
      <c r="AB23" s="96">
        <v>6</v>
      </c>
      <c r="AC23" s="95" t="s">
        <v>160</v>
      </c>
      <c r="AD23" s="96">
        <v>9</v>
      </c>
      <c r="AE23" s="95"/>
      <c r="AF23" s="96"/>
      <c r="AG23" s="95"/>
      <c r="AH23" s="96"/>
      <c r="AI23" s="16">
        <f t="shared" si="1"/>
        <v>133</v>
      </c>
      <c r="AJ23" s="8">
        <f t="shared" si="2"/>
        <v>90</v>
      </c>
    </row>
    <row r="24" spans="1:36" x14ac:dyDescent="0.3">
      <c r="A24">
        <f t="shared" si="0"/>
        <v>1</v>
      </c>
      <c r="B24" s="85" t="str">
        <f>'Week 1'!B24</f>
        <v>Randi</v>
      </c>
      <c r="C24" s="94" t="s">
        <v>145</v>
      </c>
      <c r="D24" s="157">
        <v>16</v>
      </c>
      <c r="E24" s="94" t="s">
        <v>155</v>
      </c>
      <c r="F24" s="157">
        <v>9</v>
      </c>
      <c r="G24" s="94" t="s">
        <v>128</v>
      </c>
      <c r="H24" s="157">
        <v>8</v>
      </c>
      <c r="I24" s="94" t="s">
        <v>137</v>
      </c>
      <c r="J24" s="157">
        <v>13</v>
      </c>
      <c r="K24" s="94" t="s">
        <v>153</v>
      </c>
      <c r="L24" s="157">
        <v>6</v>
      </c>
      <c r="M24" s="94" t="s">
        <v>163</v>
      </c>
      <c r="N24" s="157">
        <v>11</v>
      </c>
      <c r="O24" s="94" t="s">
        <v>132</v>
      </c>
      <c r="P24" s="157">
        <v>7</v>
      </c>
      <c r="Q24" s="94" t="s">
        <v>136</v>
      </c>
      <c r="R24" s="157">
        <v>14</v>
      </c>
      <c r="S24" s="94" t="s">
        <v>126</v>
      </c>
      <c r="T24" s="157">
        <v>4</v>
      </c>
      <c r="U24" s="94" t="s">
        <v>133</v>
      </c>
      <c r="V24" s="157">
        <v>15</v>
      </c>
      <c r="W24" s="94" t="s">
        <v>152</v>
      </c>
      <c r="X24" s="157">
        <v>3</v>
      </c>
      <c r="Y24" s="94" t="s">
        <v>143</v>
      </c>
      <c r="Z24" s="157">
        <v>10</v>
      </c>
      <c r="AA24" s="94" t="s">
        <v>161</v>
      </c>
      <c r="AB24" s="157">
        <v>12</v>
      </c>
      <c r="AC24" s="94" t="s">
        <v>160</v>
      </c>
      <c r="AD24" s="157">
        <v>5</v>
      </c>
      <c r="AE24" s="94"/>
      <c r="AF24" s="98"/>
      <c r="AG24" s="94"/>
      <c r="AH24" s="98"/>
      <c r="AI24" s="51">
        <f t="shared" si="1"/>
        <v>133</v>
      </c>
      <c r="AJ24" s="5">
        <f t="shared" si="2"/>
        <v>105</v>
      </c>
    </row>
    <row r="25" spans="1:36" x14ac:dyDescent="0.3">
      <c r="A25">
        <f t="shared" si="0"/>
        <v>24</v>
      </c>
      <c r="B25" s="70" t="str">
        <f>'Week 1'!B25</f>
        <v>Brett J.</v>
      </c>
      <c r="C25" s="95" t="s">
        <v>147</v>
      </c>
      <c r="D25" s="96">
        <v>16</v>
      </c>
      <c r="E25" s="95" t="s">
        <v>123</v>
      </c>
      <c r="F25" s="96">
        <v>3</v>
      </c>
      <c r="G25" s="95" t="s">
        <v>128</v>
      </c>
      <c r="H25" s="96">
        <v>8</v>
      </c>
      <c r="I25" s="95" t="s">
        <v>137</v>
      </c>
      <c r="J25" s="96">
        <v>15</v>
      </c>
      <c r="K25" s="95" t="s">
        <v>153</v>
      </c>
      <c r="L25" s="96">
        <v>7</v>
      </c>
      <c r="M25" s="95" t="s">
        <v>163</v>
      </c>
      <c r="N25" s="96">
        <v>12</v>
      </c>
      <c r="O25" s="95" t="s">
        <v>146</v>
      </c>
      <c r="P25" s="96">
        <v>4</v>
      </c>
      <c r="Q25" s="95" t="s">
        <v>136</v>
      </c>
      <c r="R25" s="96">
        <v>13</v>
      </c>
      <c r="S25" s="95" t="s">
        <v>126</v>
      </c>
      <c r="T25" s="96">
        <v>6</v>
      </c>
      <c r="U25" s="95" t="s">
        <v>133</v>
      </c>
      <c r="V25" s="96">
        <v>14</v>
      </c>
      <c r="W25" s="95" t="s">
        <v>152</v>
      </c>
      <c r="X25" s="96">
        <v>10</v>
      </c>
      <c r="Y25" s="95" t="s">
        <v>143</v>
      </c>
      <c r="Z25" s="96">
        <v>11</v>
      </c>
      <c r="AA25" s="95" t="s">
        <v>161</v>
      </c>
      <c r="AB25" s="96">
        <v>9</v>
      </c>
      <c r="AC25" s="95" t="s">
        <v>138</v>
      </c>
      <c r="AD25" s="96">
        <v>5</v>
      </c>
      <c r="AE25" s="95"/>
      <c r="AF25" s="96"/>
      <c r="AG25" s="95"/>
      <c r="AH25" s="96"/>
      <c r="AI25" s="16">
        <f t="shared" si="1"/>
        <v>133</v>
      </c>
      <c r="AJ25" s="8">
        <f t="shared" si="2"/>
        <v>66</v>
      </c>
    </row>
    <row r="26" spans="1:36" x14ac:dyDescent="0.3">
      <c r="A26">
        <f t="shared" si="0"/>
        <v>20</v>
      </c>
      <c r="B26" s="85" t="str">
        <f>'Week 1'!B26</f>
        <v>Derek</v>
      </c>
      <c r="C26" s="94" t="s">
        <v>147</v>
      </c>
      <c r="D26" s="157">
        <v>9</v>
      </c>
      <c r="E26" s="94" t="s">
        <v>123</v>
      </c>
      <c r="F26" s="157">
        <v>5</v>
      </c>
      <c r="G26" s="94" t="s">
        <v>127</v>
      </c>
      <c r="H26" s="157">
        <v>6</v>
      </c>
      <c r="I26" s="94" t="s">
        <v>137</v>
      </c>
      <c r="J26" s="157">
        <v>14</v>
      </c>
      <c r="K26" s="94" t="s">
        <v>153</v>
      </c>
      <c r="L26" s="157">
        <v>3</v>
      </c>
      <c r="M26" s="94" t="s">
        <v>163</v>
      </c>
      <c r="N26" s="157">
        <v>10</v>
      </c>
      <c r="O26" s="94" t="s">
        <v>132</v>
      </c>
      <c r="P26" s="157">
        <v>11</v>
      </c>
      <c r="Q26" s="94" t="s">
        <v>136</v>
      </c>
      <c r="R26" s="157">
        <v>8</v>
      </c>
      <c r="S26" s="94" t="s">
        <v>135</v>
      </c>
      <c r="T26" s="157">
        <v>7</v>
      </c>
      <c r="U26" s="94" t="s">
        <v>133</v>
      </c>
      <c r="V26" s="157">
        <v>16</v>
      </c>
      <c r="W26" s="94" t="s">
        <v>152</v>
      </c>
      <c r="X26" s="157">
        <v>12</v>
      </c>
      <c r="Y26" s="94" t="s">
        <v>143</v>
      </c>
      <c r="Z26" s="157">
        <v>13</v>
      </c>
      <c r="AA26" s="94" t="s">
        <v>161</v>
      </c>
      <c r="AB26" s="157">
        <v>15</v>
      </c>
      <c r="AC26" s="94" t="s">
        <v>138</v>
      </c>
      <c r="AD26" s="157">
        <v>4</v>
      </c>
      <c r="AE26" s="94"/>
      <c r="AF26" s="119"/>
      <c r="AG26" s="94"/>
      <c r="AH26" s="119"/>
      <c r="AI26" s="51">
        <f t="shared" si="1"/>
        <v>133</v>
      </c>
      <c r="AJ26" s="5">
        <f t="shared" si="2"/>
        <v>74</v>
      </c>
    </row>
    <row r="27" spans="1:36" x14ac:dyDescent="0.3">
      <c r="A27">
        <f t="shared" si="0"/>
        <v>26</v>
      </c>
      <c r="B27" s="70" t="str">
        <f>'Week 1'!B27</f>
        <v>Colby</v>
      </c>
      <c r="C27" s="95" t="s">
        <v>147</v>
      </c>
      <c r="D27" s="96">
        <v>12</v>
      </c>
      <c r="E27" s="95" t="s">
        <v>123</v>
      </c>
      <c r="F27" s="96">
        <v>9</v>
      </c>
      <c r="G27" s="95" t="s">
        <v>127</v>
      </c>
      <c r="H27" s="96">
        <v>6</v>
      </c>
      <c r="I27" s="95" t="s">
        <v>137</v>
      </c>
      <c r="J27" s="96">
        <v>15</v>
      </c>
      <c r="K27" s="95" t="s">
        <v>149</v>
      </c>
      <c r="L27" s="96">
        <v>4</v>
      </c>
      <c r="M27" s="95" t="s">
        <v>163</v>
      </c>
      <c r="N27" s="96">
        <v>8</v>
      </c>
      <c r="O27" s="95" t="s">
        <v>146</v>
      </c>
      <c r="P27" s="96">
        <v>3</v>
      </c>
      <c r="Q27" s="95" t="s">
        <v>142</v>
      </c>
      <c r="R27" s="96">
        <v>7</v>
      </c>
      <c r="S27" s="95" t="s">
        <v>126</v>
      </c>
      <c r="T27" s="96">
        <v>11</v>
      </c>
      <c r="U27" s="95" t="s">
        <v>133</v>
      </c>
      <c r="V27" s="96">
        <v>10</v>
      </c>
      <c r="W27" s="95" t="s">
        <v>152</v>
      </c>
      <c r="X27" s="96">
        <v>14</v>
      </c>
      <c r="Y27" s="95" t="s">
        <v>143</v>
      </c>
      <c r="Z27" s="96">
        <v>5</v>
      </c>
      <c r="AA27" s="95" t="s">
        <v>161</v>
      </c>
      <c r="AB27" s="96">
        <v>16</v>
      </c>
      <c r="AC27" s="95" t="s">
        <v>138</v>
      </c>
      <c r="AD27" s="96">
        <v>13</v>
      </c>
      <c r="AE27" s="95"/>
      <c r="AF27" s="96"/>
      <c r="AG27" s="95"/>
      <c r="AH27" s="96"/>
      <c r="AI27" s="16">
        <f t="shared" si="1"/>
        <v>133</v>
      </c>
      <c r="AJ27" s="8">
        <f t="shared" si="2"/>
        <v>41</v>
      </c>
    </row>
    <row r="28" spans="1:36" x14ac:dyDescent="0.3">
      <c r="A28">
        <f t="shared" si="0"/>
        <v>17</v>
      </c>
      <c r="B28" s="85" t="str">
        <f>'Week 1'!B28</f>
        <v>Bret F.</v>
      </c>
      <c r="C28" s="94" t="s">
        <v>147</v>
      </c>
      <c r="D28" s="157">
        <v>13</v>
      </c>
      <c r="E28" s="94" t="s">
        <v>155</v>
      </c>
      <c r="F28" s="157">
        <v>12</v>
      </c>
      <c r="G28" s="94" t="s">
        <v>128</v>
      </c>
      <c r="H28" s="157">
        <v>4</v>
      </c>
      <c r="I28" s="94" t="s">
        <v>137</v>
      </c>
      <c r="J28" s="157">
        <v>14</v>
      </c>
      <c r="K28" s="94" t="s">
        <v>149</v>
      </c>
      <c r="L28" s="157">
        <v>5</v>
      </c>
      <c r="M28" s="94" t="s">
        <v>163</v>
      </c>
      <c r="N28" s="157">
        <v>11</v>
      </c>
      <c r="O28" s="94" t="s">
        <v>146</v>
      </c>
      <c r="P28" s="157">
        <v>6</v>
      </c>
      <c r="Q28" s="94" t="s">
        <v>136</v>
      </c>
      <c r="R28" s="157">
        <v>10</v>
      </c>
      <c r="S28" s="94" t="s">
        <v>126</v>
      </c>
      <c r="T28" s="157">
        <v>3</v>
      </c>
      <c r="U28" s="94" t="s">
        <v>133</v>
      </c>
      <c r="V28" s="157">
        <v>7</v>
      </c>
      <c r="W28" s="94" t="s">
        <v>152</v>
      </c>
      <c r="X28" s="157">
        <v>8</v>
      </c>
      <c r="Y28" s="94" t="s">
        <v>143</v>
      </c>
      <c r="Z28" s="157">
        <v>9</v>
      </c>
      <c r="AA28" s="94" t="s">
        <v>161</v>
      </c>
      <c r="AB28" s="157">
        <v>16</v>
      </c>
      <c r="AC28" s="94" t="s">
        <v>160</v>
      </c>
      <c r="AD28" s="157">
        <v>15</v>
      </c>
      <c r="AE28" s="94"/>
      <c r="AF28" s="119"/>
      <c r="AG28" s="94"/>
      <c r="AH28" s="119"/>
      <c r="AI28" s="51">
        <f t="shared" si="1"/>
        <v>133</v>
      </c>
      <c r="AJ28" s="5">
        <f t="shared" si="2"/>
        <v>78</v>
      </c>
    </row>
    <row r="29" spans="1:36" ht="15.65" thickBot="1" x14ac:dyDescent="0.35">
      <c r="A29">
        <f t="shared" si="0"/>
        <v>3</v>
      </c>
      <c r="B29" s="93" t="str">
        <f>'Week 1'!B29</f>
        <v>Chad</v>
      </c>
      <c r="C29" s="95" t="s">
        <v>147</v>
      </c>
      <c r="D29" s="96">
        <v>6</v>
      </c>
      <c r="E29" s="95" t="s">
        <v>155</v>
      </c>
      <c r="F29" s="96">
        <v>9</v>
      </c>
      <c r="G29" s="95" t="s">
        <v>128</v>
      </c>
      <c r="H29" s="96">
        <v>10</v>
      </c>
      <c r="I29" s="95" t="s">
        <v>137</v>
      </c>
      <c r="J29" s="96">
        <v>8</v>
      </c>
      <c r="K29" s="95" t="s">
        <v>153</v>
      </c>
      <c r="L29" s="96">
        <v>4</v>
      </c>
      <c r="M29" s="95" t="s">
        <v>163</v>
      </c>
      <c r="N29" s="96">
        <v>7</v>
      </c>
      <c r="O29" s="95" t="s">
        <v>132</v>
      </c>
      <c r="P29" s="96">
        <v>11</v>
      </c>
      <c r="Q29" s="95" t="s">
        <v>136</v>
      </c>
      <c r="R29" s="96">
        <v>12</v>
      </c>
      <c r="S29" s="95" t="s">
        <v>126</v>
      </c>
      <c r="T29" s="96">
        <v>5</v>
      </c>
      <c r="U29" s="95" t="s">
        <v>133</v>
      </c>
      <c r="V29" s="96">
        <v>14</v>
      </c>
      <c r="W29" s="95" t="s">
        <v>152</v>
      </c>
      <c r="X29" s="96">
        <v>3</v>
      </c>
      <c r="Y29" s="95" t="s">
        <v>143</v>
      </c>
      <c r="Z29" s="96">
        <v>15</v>
      </c>
      <c r="AA29" s="95" t="s">
        <v>161</v>
      </c>
      <c r="AB29" s="96">
        <v>16</v>
      </c>
      <c r="AC29" s="95" t="s">
        <v>160</v>
      </c>
      <c r="AD29" s="96">
        <v>13</v>
      </c>
      <c r="AE29" s="95"/>
      <c r="AF29" s="96"/>
      <c r="AG29" s="95"/>
      <c r="AH29" s="96"/>
      <c r="AI29" s="47">
        <f t="shared" si="1"/>
        <v>133</v>
      </c>
      <c r="AJ29" s="48">
        <f t="shared" si="2"/>
        <v>97</v>
      </c>
    </row>
    <row r="30" spans="1:36" ht="15.65" thickBot="1" x14ac:dyDescent="0.35">
      <c r="B30" s="27" t="s">
        <v>15</v>
      </c>
      <c r="C30" s="180" t="s">
        <v>154</v>
      </c>
      <c r="D30" s="180"/>
      <c r="E30" s="180" t="s">
        <v>162</v>
      </c>
      <c r="F30" s="180"/>
      <c r="G30" s="180" t="s">
        <v>144</v>
      </c>
      <c r="H30" s="180"/>
      <c r="I30" s="180" t="s">
        <v>198</v>
      </c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28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3" spans="2:36" x14ac:dyDescent="0.3">
      <c r="K33" t="s">
        <v>17</v>
      </c>
    </row>
    <row r="35" spans="2:36" ht="15.65" thickBot="1" x14ac:dyDescent="0.35"/>
    <row r="36" spans="2:36" ht="15.65" thickBot="1" x14ac:dyDescent="0.35">
      <c r="B36" s="21" t="s">
        <v>0</v>
      </c>
      <c r="C36" s="183" t="s">
        <v>145</v>
      </c>
      <c r="D36" s="183"/>
      <c r="E36" s="183" t="s">
        <v>155</v>
      </c>
      <c r="F36" s="183"/>
      <c r="G36" s="183" t="s">
        <v>128</v>
      </c>
      <c r="H36" s="183"/>
      <c r="I36" s="183" t="s">
        <v>137</v>
      </c>
      <c r="J36" s="183"/>
      <c r="K36" s="183" t="s">
        <v>153</v>
      </c>
      <c r="L36" s="183"/>
      <c r="M36" s="183" t="s">
        <v>141</v>
      </c>
      <c r="N36" s="183"/>
      <c r="O36" s="183" t="s">
        <v>132</v>
      </c>
      <c r="P36" s="183"/>
      <c r="Q36" s="183" t="s">
        <v>136</v>
      </c>
      <c r="R36" s="183"/>
      <c r="S36" s="183" t="s">
        <v>135</v>
      </c>
      <c r="T36" s="183"/>
      <c r="U36" s="183" t="s">
        <v>133</v>
      </c>
      <c r="V36" s="183"/>
      <c r="W36" s="183" t="s">
        <v>129</v>
      </c>
      <c r="X36" s="183"/>
      <c r="Y36" s="183" t="s">
        <v>131</v>
      </c>
      <c r="Z36" s="183"/>
      <c r="AA36" s="183" t="s">
        <v>161</v>
      </c>
      <c r="AB36" s="183"/>
      <c r="AC36" s="183" t="s">
        <v>160</v>
      </c>
      <c r="AD36" s="183"/>
      <c r="AE36" s="183">
        <f>AE3</f>
        <v>0</v>
      </c>
      <c r="AF36" s="183"/>
      <c r="AG36" s="183">
        <f>AG3</f>
        <v>0</v>
      </c>
      <c r="AH36" s="183"/>
      <c r="AI36" s="18"/>
    </row>
    <row r="37" spans="2:36" x14ac:dyDescent="0.3">
      <c r="B37" s="20" t="str">
        <f t="shared" ref="B37:B62" si="3">B4</f>
        <v>Tyson</v>
      </c>
      <c r="C37" s="174" t="str">
        <f t="shared" ref="C37:C62" si="4">IF(C4=C$36,D4,"-")</f>
        <v>-</v>
      </c>
      <c r="D37" s="174"/>
      <c r="E37" s="174">
        <f t="shared" ref="E37:E62" si="5">IF(E4=E$36,F4,"-")</f>
        <v>9</v>
      </c>
      <c r="F37" s="174"/>
      <c r="G37" s="174">
        <f t="shared" ref="G37:G62" si="6">IF(G4=G$36,H4,"-")</f>
        <v>3</v>
      </c>
      <c r="H37" s="174"/>
      <c r="I37" s="174">
        <f t="shared" ref="I37:I62" si="7">IF(I4=I$36,J4,"-")</f>
        <v>15</v>
      </c>
      <c r="J37" s="174"/>
      <c r="K37" s="174">
        <f t="shared" ref="K37:K62" si="8">IF(K4=K$36,L4,"-")</f>
        <v>8</v>
      </c>
      <c r="L37" s="174"/>
      <c r="M37" s="174" t="str">
        <f t="shared" ref="M37:M62" si="9">IF(M4=M$36,N4,"-")</f>
        <v>-</v>
      </c>
      <c r="N37" s="174"/>
      <c r="O37" s="174" t="str">
        <f t="shared" ref="O37:O62" si="10">IF(O4=O$36,P4,"-")</f>
        <v>-</v>
      </c>
      <c r="P37" s="174"/>
      <c r="Q37" s="174">
        <f t="shared" ref="Q37:Q62" si="11">IF(Q4=Q$36,R4,"-")</f>
        <v>14</v>
      </c>
      <c r="R37" s="174"/>
      <c r="S37" s="174" t="str">
        <f t="shared" ref="S37:S62" si="12">IF(S4=S$36,T4,"-")</f>
        <v>-</v>
      </c>
      <c r="T37" s="174"/>
      <c r="U37" s="174">
        <f t="shared" ref="U37:U62" si="13">IF(U4=U$36,V4,"-")</f>
        <v>13</v>
      </c>
      <c r="V37" s="174"/>
      <c r="W37" s="174" t="str">
        <f t="shared" ref="W37:AC46" si="14">IF(W4=W$36,X4,"-")</f>
        <v>-</v>
      </c>
      <c r="X37" s="174"/>
      <c r="Y37" s="174" t="str">
        <f t="shared" si="14"/>
        <v>-</v>
      </c>
      <c r="Z37" s="174"/>
      <c r="AA37" s="174">
        <f t="shared" si="14"/>
        <v>11</v>
      </c>
      <c r="AB37" s="174"/>
      <c r="AC37" s="174" t="str">
        <f t="shared" si="14"/>
        <v>-</v>
      </c>
      <c r="AD37" s="174"/>
      <c r="AE37" s="174"/>
      <c r="AF37" s="174"/>
      <c r="AG37" s="174"/>
      <c r="AH37" s="174"/>
      <c r="AJ37" s="19">
        <f t="shared" ref="AJ37:AJ62" si="15">COUNTIF(C37:AH37,"&gt;=1")</f>
        <v>7</v>
      </c>
    </row>
    <row r="38" spans="2:36" x14ac:dyDescent="0.3">
      <c r="B38" s="91" t="str">
        <f t="shared" si="3"/>
        <v>Ben</v>
      </c>
      <c r="C38" s="172" t="str">
        <f t="shared" si="4"/>
        <v>-</v>
      </c>
      <c r="D38" s="172"/>
      <c r="E38" s="172">
        <f t="shared" si="5"/>
        <v>5</v>
      </c>
      <c r="F38" s="172"/>
      <c r="G38" s="172" t="str">
        <f t="shared" si="6"/>
        <v>-</v>
      </c>
      <c r="H38" s="172"/>
      <c r="I38" s="172">
        <f t="shared" si="7"/>
        <v>12</v>
      </c>
      <c r="J38" s="172"/>
      <c r="K38" s="172">
        <f t="shared" si="8"/>
        <v>6</v>
      </c>
      <c r="L38" s="172"/>
      <c r="M38" s="172" t="str">
        <f t="shared" si="9"/>
        <v>-</v>
      </c>
      <c r="N38" s="172"/>
      <c r="O38" s="172">
        <f t="shared" si="10"/>
        <v>7</v>
      </c>
      <c r="P38" s="172"/>
      <c r="Q38" s="172">
        <f t="shared" si="11"/>
        <v>8</v>
      </c>
      <c r="R38" s="172"/>
      <c r="S38" s="172">
        <f t="shared" si="12"/>
        <v>11</v>
      </c>
      <c r="T38" s="172"/>
      <c r="U38" s="198">
        <f t="shared" si="13"/>
        <v>14</v>
      </c>
      <c r="V38" s="199"/>
      <c r="W38" s="198" t="str">
        <f t="shared" si="14"/>
        <v>-</v>
      </c>
      <c r="X38" s="199"/>
      <c r="Y38" s="198" t="str">
        <f t="shared" si="14"/>
        <v>-</v>
      </c>
      <c r="Z38" s="199"/>
      <c r="AA38" s="198">
        <f t="shared" si="14"/>
        <v>16</v>
      </c>
      <c r="AB38" s="199"/>
      <c r="AC38" s="198">
        <f t="shared" si="14"/>
        <v>15</v>
      </c>
      <c r="AD38" s="199"/>
      <c r="AE38" s="172"/>
      <c r="AF38" s="172"/>
      <c r="AG38" s="172"/>
      <c r="AH38" s="172"/>
      <c r="AJ38" s="19">
        <f t="shared" si="15"/>
        <v>9</v>
      </c>
    </row>
    <row r="39" spans="2:36" x14ac:dyDescent="0.3">
      <c r="B39" s="10" t="str">
        <f t="shared" si="3"/>
        <v>Trevor</v>
      </c>
      <c r="C39" s="174" t="str">
        <f t="shared" si="4"/>
        <v>-</v>
      </c>
      <c r="D39" s="174"/>
      <c r="E39" s="174">
        <f t="shared" si="5"/>
        <v>10</v>
      </c>
      <c r="F39" s="174"/>
      <c r="G39" s="174">
        <f t="shared" si="6"/>
        <v>6</v>
      </c>
      <c r="H39" s="174"/>
      <c r="I39" s="174">
        <f t="shared" si="7"/>
        <v>14</v>
      </c>
      <c r="J39" s="174"/>
      <c r="K39" s="174" t="str">
        <f t="shared" si="8"/>
        <v>-</v>
      </c>
      <c r="L39" s="174"/>
      <c r="M39" s="174">
        <f t="shared" si="9"/>
        <v>4</v>
      </c>
      <c r="N39" s="174"/>
      <c r="O39" s="174">
        <f t="shared" si="10"/>
        <v>7</v>
      </c>
      <c r="P39" s="174"/>
      <c r="Q39" s="174">
        <f t="shared" si="11"/>
        <v>12</v>
      </c>
      <c r="R39" s="174"/>
      <c r="S39" s="174">
        <f t="shared" si="12"/>
        <v>5</v>
      </c>
      <c r="T39" s="174"/>
      <c r="U39" s="196">
        <f t="shared" si="13"/>
        <v>16</v>
      </c>
      <c r="V39" s="197"/>
      <c r="W39" s="196" t="str">
        <f t="shared" si="14"/>
        <v>-</v>
      </c>
      <c r="X39" s="197"/>
      <c r="Y39" s="196" t="str">
        <f t="shared" si="14"/>
        <v>-</v>
      </c>
      <c r="Z39" s="197"/>
      <c r="AA39" s="196">
        <f t="shared" si="14"/>
        <v>13</v>
      </c>
      <c r="AB39" s="197"/>
      <c r="AC39" s="196">
        <f t="shared" si="14"/>
        <v>8</v>
      </c>
      <c r="AD39" s="197"/>
      <c r="AE39" s="174"/>
      <c r="AF39" s="174"/>
      <c r="AG39" s="174"/>
      <c r="AH39" s="174"/>
      <c r="AJ39" s="19">
        <f t="shared" si="15"/>
        <v>10</v>
      </c>
    </row>
    <row r="40" spans="2:36" x14ac:dyDescent="0.3">
      <c r="B40" s="91" t="str">
        <f t="shared" si="3"/>
        <v>Alex</v>
      </c>
      <c r="C40" s="172" t="str">
        <f t="shared" si="4"/>
        <v>-</v>
      </c>
      <c r="D40" s="172"/>
      <c r="E40" s="172">
        <f t="shared" si="5"/>
        <v>11</v>
      </c>
      <c r="F40" s="172"/>
      <c r="G40" s="172">
        <f t="shared" si="6"/>
        <v>12</v>
      </c>
      <c r="H40" s="172"/>
      <c r="I40" s="172">
        <f t="shared" si="7"/>
        <v>15</v>
      </c>
      <c r="J40" s="172"/>
      <c r="K40" s="172" t="str">
        <f t="shared" si="8"/>
        <v>-</v>
      </c>
      <c r="L40" s="172"/>
      <c r="M40" s="172" t="str">
        <f t="shared" si="9"/>
        <v>-</v>
      </c>
      <c r="N40" s="172"/>
      <c r="O40" s="172">
        <f t="shared" si="10"/>
        <v>8</v>
      </c>
      <c r="P40" s="172"/>
      <c r="Q40" s="172">
        <f t="shared" si="11"/>
        <v>14</v>
      </c>
      <c r="R40" s="172"/>
      <c r="S40" s="172">
        <f t="shared" si="12"/>
        <v>3</v>
      </c>
      <c r="T40" s="172"/>
      <c r="U40" s="198">
        <f t="shared" si="13"/>
        <v>10</v>
      </c>
      <c r="V40" s="199"/>
      <c r="W40" s="198" t="str">
        <f t="shared" si="14"/>
        <v>-</v>
      </c>
      <c r="X40" s="199"/>
      <c r="Y40" s="198" t="str">
        <f t="shared" si="14"/>
        <v>-</v>
      </c>
      <c r="Z40" s="199"/>
      <c r="AA40" s="198">
        <f t="shared" si="14"/>
        <v>9</v>
      </c>
      <c r="AB40" s="199"/>
      <c r="AC40" s="198">
        <f t="shared" si="14"/>
        <v>5</v>
      </c>
      <c r="AD40" s="199"/>
      <c r="AE40" s="172"/>
      <c r="AF40" s="172"/>
      <c r="AG40" s="172"/>
      <c r="AH40" s="172"/>
      <c r="AJ40" s="19">
        <f t="shared" si="15"/>
        <v>9</v>
      </c>
    </row>
    <row r="41" spans="2:36" x14ac:dyDescent="0.3">
      <c r="B41" s="10" t="str">
        <f t="shared" si="3"/>
        <v>Katelyn</v>
      </c>
      <c r="C41" s="174" t="str">
        <f t="shared" si="4"/>
        <v>-</v>
      </c>
      <c r="D41" s="174"/>
      <c r="E41" s="174">
        <f t="shared" si="5"/>
        <v>13</v>
      </c>
      <c r="F41" s="174"/>
      <c r="G41" s="174">
        <f t="shared" si="6"/>
        <v>10</v>
      </c>
      <c r="H41" s="174"/>
      <c r="I41" s="174">
        <f t="shared" si="7"/>
        <v>14</v>
      </c>
      <c r="J41" s="174"/>
      <c r="K41" s="174">
        <f t="shared" si="8"/>
        <v>6</v>
      </c>
      <c r="L41" s="174"/>
      <c r="M41" s="174" t="str">
        <f t="shared" si="9"/>
        <v>-</v>
      </c>
      <c r="N41" s="174"/>
      <c r="O41" s="174">
        <f t="shared" si="10"/>
        <v>8</v>
      </c>
      <c r="P41" s="174"/>
      <c r="Q41" s="174">
        <f t="shared" si="11"/>
        <v>12</v>
      </c>
      <c r="R41" s="174"/>
      <c r="S41" s="174" t="str">
        <f t="shared" si="12"/>
        <v>-</v>
      </c>
      <c r="T41" s="174"/>
      <c r="U41" s="196">
        <f t="shared" si="13"/>
        <v>15</v>
      </c>
      <c r="V41" s="197"/>
      <c r="W41" s="196" t="str">
        <f t="shared" si="14"/>
        <v>-</v>
      </c>
      <c r="X41" s="197"/>
      <c r="Y41" s="196" t="str">
        <f t="shared" si="14"/>
        <v>-</v>
      </c>
      <c r="Z41" s="197"/>
      <c r="AA41" s="196">
        <f t="shared" si="14"/>
        <v>9</v>
      </c>
      <c r="AB41" s="197"/>
      <c r="AC41" s="196">
        <f t="shared" si="14"/>
        <v>4</v>
      </c>
      <c r="AD41" s="197"/>
      <c r="AE41" s="174"/>
      <c r="AF41" s="174"/>
      <c r="AG41" s="174"/>
      <c r="AH41" s="174"/>
      <c r="AJ41" s="19">
        <f t="shared" si="15"/>
        <v>9</v>
      </c>
    </row>
    <row r="42" spans="2:36" x14ac:dyDescent="0.3">
      <c r="B42" s="91" t="str">
        <f t="shared" si="3"/>
        <v>Shelby</v>
      </c>
      <c r="C42" s="172" t="str">
        <f t="shared" si="4"/>
        <v>-</v>
      </c>
      <c r="D42" s="172"/>
      <c r="E42" s="172" t="str">
        <f t="shared" si="5"/>
        <v>-</v>
      </c>
      <c r="F42" s="172"/>
      <c r="G42" s="172">
        <f t="shared" si="6"/>
        <v>5</v>
      </c>
      <c r="H42" s="172"/>
      <c r="I42" s="172">
        <f t="shared" si="7"/>
        <v>10</v>
      </c>
      <c r="J42" s="172"/>
      <c r="K42" s="172">
        <f t="shared" si="8"/>
        <v>15</v>
      </c>
      <c r="L42" s="172"/>
      <c r="M42" s="172" t="str">
        <f t="shared" si="9"/>
        <v>-</v>
      </c>
      <c r="N42" s="172"/>
      <c r="O42" s="172">
        <f t="shared" si="10"/>
        <v>11</v>
      </c>
      <c r="P42" s="172"/>
      <c r="Q42" s="172" t="str">
        <f t="shared" si="11"/>
        <v>-</v>
      </c>
      <c r="R42" s="172"/>
      <c r="S42" s="172">
        <f t="shared" si="12"/>
        <v>3</v>
      </c>
      <c r="T42" s="172"/>
      <c r="U42" s="198">
        <f t="shared" si="13"/>
        <v>16</v>
      </c>
      <c r="V42" s="199"/>
      <c r="W42" s="198" t="str">
        <f t="shared" si="14"/>
        <v>-</v>
      </c>
      <c r="X42" s="199"/>
      <c r="Y42" s="198" t="str">
        <f t="shared" si="14"/>
        <v>-</v>
      </c>
      <c r="Z42" s="199"/>
      <c r="AA42" s="198">
        <f t="shared" si="14"/>
        <v>7</v>
      </c>
      <c r="AB42" s="199"/>
      <c r="AC42" s="198" t="str">
        <f t="shared" si="14"/>
        <v>-</v>
      </c>
      <c r="AD42" s="199"/>
      <c r="AE42" s="172"/>
      <c r="AF42" s="172"/>
      <c r="AG42" s="172"/>
      <c r="AH42" s="172"/>
      <c r="AJ42" s="19">
        <f t="shared" si="15"/>
        <v>7</v>
      </c>
    </row>
    <row r="43" spans="2:36" x14ac:dyDescent="0.3">
      <c r="B43" s="10" t="str">
        <f t="shared" si="3"/>
        <v>Chris</v>
      </c>
      <c r="C43" s="174" t="str">
        <f t="shared" si="4"/>
        <v>-</v>
      </c>
      <c r="D43" s="174"/>
      <c r="E43" s="174" t="str">
        <f t="shared" si="5"/>
        <v>-</v>
      </c>
      <c r="F43" s="174"/>
      <c r="G43" s="174" t="str">
        <f t="shared" si="6"/>
        <v>-</v>
      </c>
      <c r="H43" s="174"/>
      <c r="I43" s="174">
        <f t="shared" si="7"/>
        <v>15</v>
      </c>
      <c r="J43" s="174"/>
      <c r="K43" s="174">
        <f t="shared" si="8"/>
        <v>3</v>
      </c>
      <c r="L43" s="174"/>
      <c r="M43" s="174" t="str">
        <f t="shared" si="9"/>
        <v>-</v>
      </c>
      <c r="N43" s="174"/>
      <c r="O43" s="174" t="str">
        <f t="shared" si="10"/>
        <v>-</v>
      </c>
      <c r="P43" s="174"/>
      <c r="Q43" s="174">
        <f t="shared" si="11"/>
        <v>13</v>
      </c>
      <c r="R43" s="174"/>
      <c r="S43" s="174" t="str">
        <f t="shared" si="12"/>
        <v>-</v>
      </c>
      <c r="T43" s="174"/>
      <c r="U43" s="196">
        <f t="shared" si="13"/>
        <v>14</v>
      </c>
      <c r="V43" s="197"/>
      <c r="W43" s="196" t="str">
        <f t="shared" si="14"/>
        <v>-</v>
      </c>
      <c r="X43" s="197"/>
      <c r="Y43" s="196" t="str">
        <f t="shared" si="14"/>
        <v>-</v>
      </c>
      <c r="Z43" s="197"/>
      <c r="AA43" s="196">
        <f t="shared" si="14"/>
        <v>12</v>
      </c>
      <c r="AB43" s="197"/>
      <c r="AC43" s="196">
        <f t="shared" si="14"/>
        <v>8</v>
      </c>
      <c r="AD43" s="197"/>
      <c r="AE43" s="174"/>
      <c r="AF43" s="174"/>
      <c r="AG43" s="174"/>
      <c r="AH43" s="174"/>
      <c r="AJ43" s="19">
        <f t="shared" si="15"/>
        <v>6</v>
      </c>
    </row>
    <row r="44" spans="2:36" x14ac:dyDescent="0.3">
      <c r="B44" s="91" t="str">
        <f t="shared" si="3"/>
        <v>Jeremy</v>
      </c>
      <c r="C44" s="172" t="str">
        <f t="shared" si="4"/>
        <v>-</v>
      </c>
      <c r="D44" s="172"/>
      <c r="E44" s="172">
        <f t="shared" si="5"/>
        <v>4</v>
      </c>
      <c r="F44" s="172"/>
      <c r="G44" s="172">
        <f t="shared" si="6"/>
        <v>6</v>
      </c>
      <c r="H44" s="172"/>
      <c r="I44" s="172">
        <f t="shared" si="7"/>
        <v>16</v>
      </c>
      <c r="J44" s="172"/>
      <c r="K44" s="172">
        <f t="shared" si="8"/>
        <v>7</v>
      </c>
      <c r="L44" s="172"/>
      <c r="M44" s="172" t="str">
        <f t="shared" si="9"/>
        <v>-</v>
      </c>
      <c r="N44" s="172"/>
      <c r="O44" s="172">
        <f t="shared" si="10"/>
        <v>5</v>
      </c>
      <c r="P44" s="172"/>
      <c r="Q44" s="172">
        <f t="shared" si="11"/>
        <v>15</v>
      </c>
      <c r="R44" s="172"/>
      <c r="S44" s="172" t="str">
        <f t="shared" si="12"/>
        <v>-</v>
      </c>
      <c r="T44" s="172"/>
      <c r="U44" s="198">
        <f t="shared" si="13"/>
        <v>14</v>
      </c>
      <c r="V44" s="199"/>
      <c r="W44" s="198" t="str">
        <f t="shared" si="14"/>
        <v>-</v>
      </c>
      <c r="X44" s="199"/>
      <c r="Y44" s="198" t="str">
        <f t="shared" si="14"/>
        <v>-</v>
      </c>
      <c r="Z44" s="199"/>
      <c r="AA44" s="198">
        <f t="shared" si="14"/>
        <v>8</v>
      </c>
      <c r="AB44" s="199"/>
      <c r="AC44" s="198" t="str">
        <f t="shared" si="14"/>
        <v>-</v>
      </c>
      <c r="AD44" s="199"/>
      <c r="AE44" s="172"/>
      <c r="AF44" s="172"/>
      <c r="AG44" s="172"/>
      <c r="AH44" s="172"/>
      <c r="AJ44" s="19">
        <f t="shared" si="15"/>
        <v>8</v>
      </c>
    </row>
    <row r="45" spans="2:36" x14ac:dyDescent="0.3">
      <c r="B45" s="10" t="str">
        <f t="shared" si="3"/>
        <v>Sam</v>
      </c>
      <c r="C45" s="174" t="str">
        <f t="shared" si="4"/>
        <v>-</v>
      </c>
      <c r="D45" s="174"/>
      <c r="E45" s="174">
        <f t="shared" si="5"/>
        <v>16</v>
      </c>
      <c r="F45" s="174"/>
      <c r="G45" s="174">
        <f t="shared" si="6"/>
        <v>15</v>
      </c>
      <c r="H45" s="174"/>
      <c r="I45" s="174">
        <f t="shared" si="7"/>
        <v>14</v>
      </c>
      <c r="J45" s="174"/>
      <c r="K45" s="174">
        <f t="shared" si="8"/>
        <v>4</v>
      </c>
      <c r="L45" s="174"/>
      <c r="M45" s="174" t="str">
        <f t="shared" si="9"/>
        <v>-</v>
      </c>
      <c r="N45" s="174"/>
      <c r="O45" s="174">
        <f t="shared" si="10"/>
        <v>6</v>
      </c>
      <c r="P45" s="174"/>
      <c r="Q45" s="174">
        <f t="shared" si="11"/>
        <v>13</v>
      </c>
      <c r="R45" s="174"/>
      <c r="S45" s="174">
        <f t="shared" si="12"/>
        <v>12</v>
      </c>
      <c r="T45" s="174"/>
      <c r="U45" s="196" t="str">
        <f t="shared" si="13"/>
        <v>-</v>
      </c>
      <c r="V45" s="197"/>
      <c r="W45" s="196" t="str">
        <f t="shared" si="14"/>
        <v>-</v>
      </c>
      <c r="X45" s="197"/>
      <c r="Y45" s="196" t="str">
        <f t="shared" si="14"/>
        <v>-</v>
      </c>
      <c r="Z45" s="197"/>
      <c r="AA45" s="196">
        <f t="shared" si="14"/>
        <v>8</v>
      </c>
      <c r="AB45" s="197"/>
      <c r="AC45" s="196">
        <f t="shared" si="14"/>
        <v>10</v>
      </c>
      <c r="AD45" s="197"/>
      <c r="AE45" s="174"/>
      <c r="AF45" s="174"/>
      <c r="AG45" s="174"/>
      <c r="AH45" s="174"/>
      <c r="AJ45" s="19">
        <f t="shared" si="15"/>
        <v>9</v>
      </c>
    </row>
    <row r="46" spans="2:36" x14ac:dyDescent="0.3">
      <c r="B46" s="91" t="str">
        <f t="shared" si="3"/>
        <v>Cody</v>
      </c>
      <c r="C46" s="172" t="str">
        <f t="shared" si="4"/>
        <v>-</v>
      </c>
      <c r="D46" s="172"/>
      <c r="E46" s="172">
        <f t="shared" si="5"/>
        <v>13</v>
      </c>
      <c r="F46" s="172"/>
      <c r="G46" s="172">
        <f t="shared" si="6"/>
        <v>9</v>
      </c>
      <c r="H46" s="172"/>
      <c r="I46" s="172">
        <f t="shared" si="7"/>
        <v>16</v>
      </c>
      <c r="J46" s="172"/>
      <c r="K46" s="172">
        <f t="shared" si="8"/>
        <v>6</v>
      </c>
      <c r="L46" s="172"/>
      <c r="M46" s="172" t="str">
        <f t="shared" si="9"/>
        <v>-</v>
      </c>
      <c r="N46" s="172"/>
      <c r="O46" s="172">
        <f t="shared" si="10"/>
        <v>12</v>
      </c>
      <c r="P46" s="172"/>
      <c r="Q46" s="172">
        <f t="shared" si="11"/>
        <v>14</v>
      </c>
      <c r="R46" s="172"/>
      <c r="S46" s="172" t="str">
        <f t="shared" si="12"/>
        <v>-</v>
      </c>
      <c r="T46" s="172"/>
      <c r="U46" s="198">
        <f t="shared" si="13"/>
        <v>11</v>
      </c>
      <c r="V46" s="199"/>
      <c r="W46" s="198" t="str">
        <f t="shared" si="14"/>
        <v>-</v>
      </c>
      <c r="X46" s="199"/>
      <c r="Y46" s="198" t="str">
        <f t="shared" si="14"/>
        <v>-</v>
      </c>
      <c r="Z46" s="199"/>
      <c r="AA46" s="198">
        <f t="shared" si="14"/>
        <v>5</v>
      </c>
      <c r="AB46" s="199"/>
      <c r="AC46" s="198">
        <f t="shared" si="14"/>
        <v>4</v>
      </c>
      <c r="AD46" s="199"/>
      <c r="AE46" s="172"/>
      <c r="AF46" s="172"/>
      <c r="AG46" s="172"/>
      <c r="AH46" s="172"/>
      <c r="AJ46" s="19">
        <f t="shared" si="15"/>
        <v>9</v>
      </c>
    </row>
    <row r="47" spans="2:36" x14ac:dyDescent="0.3">
      <c r="B47" s="10" t="str">
        <f t="shared" si="3"/>
        <v>Tom</v>
      </c>
      <c r="C47" s="174" t="str">
        <f t="shared" si="4"/>
        <v>-</v>
      </c>
      <c r="D47" s="174"/>
      <c r="E47" s="174">
        <f t="shared" si="5"/>
        <v>10</v>
      </c>
      <c r="F47" s="174"/>
      <c r="G47" s="174">
        <f t="shared" si="6"/>
        <v>11</v>
      </c>
      <c r="H47" s="174"/>
      <c r="I47" s="174">
        <f t="shared" si="7"/>
        <v>14</v>
      </c>
      <c r="J47" s="174"/>
      <c r="K47" s="174">
        <f t="shared" si="8"/>
        <v>7</v>
      </c>
      <c r="L47" s="174"/>
      <c r="M47" s="174" t="str">
        <f t="shared" si="9"/>
        <v>-</v>
      </c>
      <c r="N47" s="174"/>
      <c r="O47" s="174">
        <f t="shared" si="10"/>
        <v>3</v>
      </c>
      <c r="P47" s="174"/>
      <c r="Q47" s="174">
        <f t="shared" si="11"/>
        <v>13</v>
      </c>
      <c r="R47" s="174"/>
      <c r="S47" s="174" t="str">
        <f t="shared" si="12"/>
        <v>-</v>
      </c>
      <c r="T47" s="174"/>
      <c r="U47" s="196">
        <f t="shared" si="13"/>
        <v>16</v>
      </c>
      <c r="V47" s="197"/>
      <c r="W47" s="196">
        <f t="shared" ref="W47:AC56" si="16">IF(W14=W$36,X14,"-")</f>
        <v>4</v>
      </c>
      <c r="X47" s="197"/>
      <c r="Y47" s="196" t="str">
        <f t="shared" si="16"/>
        <v>-</v>
      </c>
      <c r="Z47" s="197"/>
      <c r="AA47" s="196">
        <f t="shared" si="16"/>
        <v>8</v>
      </c>
      <c r="AB47" s="197"/>
      <c r="AC47" s="196">
        <f t="shared" si="16"/>
        <v>5</v>
      </c>
      <c r="AD47" s="197"/>
      <c r="AE47" s="174"/>
      <c r="AF47" s="174"/>
      <c r="AG47" s="174"/>
      <c r="AH47" s="174"/>
      <c r="AJ47" s="19">
        <f t="shared" si="15"/>
        <v>10</v>
      </c>
    </row>
    <row r="48" spans="2:36" x14ac:dyDescent="0.3">
      <c r="B48" s="91" t="str">
        <f t="shared" si="3"/>
        <v>Austin</v>
      </c>
      <c r="C48" s="172" t="str">
        <f t="shared" si="4"/>
        <v>-</v>
      </c>
      <c r="D48" s="172"/>
      <c r="E48" s="172">
        <f t="shared" si="5"/>
        <v>11</v>
      </c>
      <c r="F48" s="172"/>
      <c r="G48" s="172">
        <f t="shared" si="6"/>
        <v>4</v>
      </c>
      <c r="H48" s="172"/>
      <c r="I48" s="172">
        <f t="shared" si="7"/>
        <v>16</v>
      </c>
      <c r="J48" s="172"/>
      <c r="K48" s="172" t="str">
        <f t="shared" si="8"/>
        <v>-</v>
      </c>
      <c r="L48" s="172"/>
      <c r="M48" s="172" t="str">
        <f t="shared" si="9"/>
        <v>-</v>
      </c>
      <c r="N48" s="172"/>
      <c r="O48" s="172">
        <f t="shared" si="10"/>
        <v>5</v>
      </c>
      <c r="P48" s="172"/>
      <c r="Q48" s="172">
        <f t="shared" si="11"/>
        <v>13</v>
      </c>
      <c r="R48" s="172"/>
      <c r="S48" s="172">
        <f t="shared" si="12"/>
        <v>6</v>
      </c>
      <c r="T48" s="172"/>
      <c r="U48" s="198">
        <f t="shared" si="13"/>
        <v>8</v>
      </c>
      <c r="V48" s="199"/>
      <c r="W48" s="198" t="str">
        <f t="shared" si="16"/>
        <v>-</v>
      </c>
      <c r="X48" s="199"/>
      <c r="Y48" s="198" t="str">
        <f t="shared" si="16"/>
        <v>-</v>
      </c>
      <c r="Z48" s="199"/>
      <c r="AA48" s="198">
        <f t="shared" si="16"/>
        <v>12</v>
      </c>
      <c r="AB48" s="199"/>
      <c r="AC48" s="198">
        <f t="shared" si="16"/>
        <v>7</v>
      </c>
      <c r="AD48" s="199"/>
      <c r="AE48" s="172"/>
      <c r="AF48" s="172"/>
      <c r="AG48" s="172"/>
      <c r="AH48" s="172"/>
      <c r="AJ48" s="19">
        <f t="shared" si="15"/>
        <v>9</v>
      </c>
    </row>
    <row r="49" spans="2:36" x14ac:dyDescent="0.3">
      <c r="B49" s="10" t="str">
        <f t="shared" si="3"/>
        <v>Cecil</v>
      </c>
      <c r="C49" s="174" t="str">
        <f t="shared" si="4"/>
        <v>-</v>
      </c>
      <c r="D49" s="174"/>
      <c r="E49" s="174">
        <f t="shared" si="5"/>
        <v>5</v>
      </c>
      <c r="F49" s="174"/>
      <c r="G49" s="174">
        <f t="shared" si="6"/>
        <v>9</v>
      </c>
      <c r="H49" s="174"/>
      <c r="I49" s="174">
        <f t="shared" si="7"/>
        <v>14</v>
      </c>
      <c r="J49" s="174"/>
      <c r="K49" s="174">
        <f t="shared" si="8"/>
        <v>12</v>
      </c>
      <c r="L49" s="174"/>
      <c r="M49" s="174" t="str">
        <f t="shared" si="9"/>
        <v>-</v>
      </c>
      <c r="N49" s="174"/>
      <c r="O49" s="174" t="str">
        <f t="shared" si="10"/>
        <v>-</v>
      </c>
      <c r="P49" s="174"/>
      <c r="Q49" s="174">
        <f t="shared" si="11"/>
        <v>13</v>
      </c>
      <c r="R49" s="174"/>
      <c r="S49" s="174" t="str">
        <f t="shared" si="12"/>
        <v>-</v>
      </c>
      <c r="T49" s="174"/>
      <c r="U49" s="196">
        <f t="shared" si="13"/>
        <v>15</v>
      </c>
      <c r="V49" s="197"/>
      <c r="W49" s="196" t="str">
        <f t="shared" si="16"/>
        <v>-</v>
      </c>
      <c r="X49" s="197"/>
      <c r="Y49" s="196" t="str">
        <f t="shared" si="16"/>
        <v>-</v>
      </c>
      <c r="Z49" s="197"/>
      <c r="AA49" s="196">
        <f t="shared" si="16"/>
        <v>6</v>
      </c>
      <c r="AB49" s="197"/>
      <c r="AC49" s="196">
        <f t="shared" si="16"/>
        <v>4</v>
      </c>
      <c r="AD49" s="197"/>
      <c r="AE49" s="174"/>
      <c r="AF49" s="174"/>
      <c r="AG49" s="174"/>
      <c r="AH49" s="174"/>
      <c r="AJ49" s="19">
        <f t="shared" si="15"/>
        <v>8</v>
      </c>
    </row>
    <row r="50" spans="2:36" x14ac:dyDescent="0.3">
      <c r="B50" s="91" t="str">
        <f t="shared" si="3"/>
        <v>Thadd</v>
      </c>
      <c r="C50" s="172" t="str">
        <f t="shared" si="4"/>
        <v>-</v>
      </c>
      <c r="D50" s="172"/>
      <c r="E50" s="172">
        <f t="shared" si="5"/>
        <v>10</v>
      </c>
      <c r="F50" s="172"/>
      <c r="G50" s="172">
        <f t="shared" si="6"/>
        <v>4</v>
      </c>
      <c r="H50" s="172"/>
      <c r="I50" s="172">
        <f t="shared" si="7"/>
        <v>13</v>
      </c>
      <c r="J50" s="172"/>
      <c r="K50" s="172">
        <f t="shared" si="8"/>
        <v>3</v>
      </c>
      <c r="L50" s="172"/>
      <c r="M50" s="172" t="str">
        <f t="shared" si="9"/>
        <v>-</v>
      </c>
      <c r="N50" s="172"/>
      <c r="O50" s="172">
        <f t="shared" si="10"/>
        <v>8</v>
      </c>
      <c r="P50" s="172"/>
      <c r="Q50" s="172">
        <f t="shared" si="11"/>
        <v>5</v>
      </c>
      <c r="R50" s="172"/>
      <c r="S50" s="172" t="str">
        <f t="shared" si="12"/>
        <v>-</v>
      </c>
      <c r="T50" s="172"/>
      <c r="U50" s="198">
        <f t="shared" si="13"/>
        <v>9</v>
      </c>
      <c r="V50" s="199"/>
      <c r="W50" s="198" t="str">
        <f t="shared" si="16"/>
        <v>-</v>
      </c>
      <c r="X50" s="199"/>
      <c r="Y50" s="198" t="str">
        <f t="shared" si="16"/>
        <v>-</v>
      </c>
      <c r="Z50" s="199"/>
      <c r="AA50" s="198">
        <f t="shared" si="16"/>
        <v>16</v>
      </c>
      <c r="AB50" s="199"/>
      <c r="AC50" s="198">
        <f t="shared" si="16"/>
        <v>11</v>
      </c>
      <c r="AD50" s="199"/>
      <c r="AE50" s="172"/>
      <c r="AF50" s="172"/>
      <c r="AG50" s="172"/>
      <c r="AH50" s="172"/>
      <c r="AJ50" s="19">
        <f t="shared" si="15"/>
        <v>9</v>
      </c>
    </row>
    <row r="51" spans="2:36" x14ac:dyDescent="0.3">
      <c r="B51" s="10" t="str">
        <f t="shared" si="3"/>
        <v>Walker</v>
      </c>
      <c r="C51" s="174" t="str">
        <f t="shared" si="4"/>
        <v>-</v>
      </c>
      <c r="D51" s="174"/>
      <c r="E51" s="174">
        <f t="shared" si="5"/>
        <v>13</v>
      </c>
      <c r="F51" s="174"/>
      <c r="G51" s="174">
        <f t="shared" si="6"/>
        <v>14</v>
      </c>
      <c r="H51" s="174"/>
      <c r="I51" s="174">
        <f t="shared" si="7"/>
        <v>12</v>
      </c>
      <c r="J51" s="174"/>
      <c r="K51" s="174">
        <f t="shared" si="8"/>
        <v>4</v>
      </c>
      <c r="L51" s="174"/>
      <c r="M51" s="174" t="str">
        <f t="shared" si="9"/>
        <v>-</v>
      </c>
      <c r="N51" s="174"/>
      <c r="O51" s="174">
        <f t="shared" si="10"/>
        <v>3</v>
      </c>
      <c r="P51" s="174"/>
      <c r="Q51" s="174">
        <f t="shared" si="11"/>
        <v>8</v>
      </c>
      <c r="R51" s="174"/>
      <c r="S51" s="174" t="str">
        <f t="shared" si="12"/>
        <v>-</v>
      </c>
      <c r="T51" s="174"/>
      <c r="U51" s="196">
        <f t="shared" si="13"/>
        <v>15</v>
      </c>
      <c r="V51" s="197"/>
      <c r="W51" s="196">
        <f t="shared" si="16"/>
        <v>6</v>
      </c>
      <c r="X51" s="197"/>
      <c r="Y51" s="196" t="str">
        <f t="shared" si="16"/>
        <v>-</v>
      </c>
      <c r="Z51" s="197"/>
      <c r="AA51" s="196">
        <f t="shared" si="16"/>
        <v>11</v>
      </c>
      <c r="AB51" s="197"/>
      <c r="AC51" s="196">
        <f t="shared" si="16"/>
        <v>5</v>
      </c>
      <c r="AD51" s="197"/>
      <c r="AE51" s="174"/>
      <c r="AF51" s="174"/>
      <c r="AG51" s="174"/>
      <c r="AH51" s="174"/>
      <c r="AJ51" s="19">
        <f t="shared" si="15"/>
        <v>10</v>
      </c>
    </row>
    <row r="52" spans="2:36" x14ac:dyDescent="0.3">
      <c r="B52" s="97" t="str">
        <f t="shared" si="3"/>
        <v>A. Little</v>
      </c>
      <c r="C52" s="172" t="str">
        <f t="shared" si="4"/>
        <v>-</v>
      </c>
      <c r="D52" s="172"/>
      <c r="E52" s="172">
        <f t="shared" si="5"/>
        <v>6</v>
      </c>
      <c r="F52" s="172"/>
      <c r="G52" s="172">
        <f t="shared" si="6"/>
        <v>10</v>
      </c>
      <c r="H52" s="172"/>
      <c r="I52" s="172">
        <f t="shared" si="7"/>
        <v>12</v>
      </c>
      <c r="J52" s="172"/>
      <c r="K52" s="172" t="str">
        <f t="shared" si="8"/>
        <v>-</v>
      </c>
      <c r="L52" s="172"/>
      <c r="M52" s="172" t="str">
        <f t="shared" si="9"/>
        <v>-</v>
      </c>
      <c r="N52" s="172"/>
      <c r="O52" s="172" t="str">
        <f t="shared" si="10"/>
        <v>-</v>
      </c>
      <c r="P52" s="172"/>
      <c r="Q52" s="172">
        <f t="shared" si="11"/>
        <v>15</v>
      </c>
      <c r="R52" s="172"/>
      <c r="S52" s="172">
        <f t="shared" si="12"/>
        <v>13</v>
      </c>
      <c r="T52" s="172"/>
      <c r="U52" s="198">
        <f t="shared" si="13"/>
        <v>11</v>
      </c>
      <c r="V52" s="199"/>
      <c r="W52" s="198" t="str">
        <f t="shared" si="16"/>
        <v>-</v>
      </c>
      <c r="X52" s="199"/>
      <c r="Y52" s="198" t="str">
        <f t="shared" si="16"/>
        <v>-</v>
      </c>
      <c r="Z52" s="199"/>
      <c r="AA52" s="198">
        <f t="shared" si="16"/>
        <v>16</v>
      </c>
      <c r="AB52" s="199"/>
      <c r="AC52" s="198">
        <f t="shared" si="16"/>
        <v>8</v>
      </c>
      <c r="AD52" s="199"/>
      <c r="AE52" s="172"/>
      <c r="AF52" s="172"/>
      <c r="AG52" s="172"/>
      <c r="AH52" s="172"/>
      <c r="AJ52" s="19">
        <f t="shared" si="15"/>
        <v>8</v>
      </c>
    </row>
    <row r="53" spans="2:36" x14ac:dyDescent="0.3">
      <c r="B53" s="10" t="str">
        <f t="shared" si="3"/>
        <v>Carly</v>
      </c>
      <c r="C53" s="174" t="str">
        <f t="shared" si="4"/>
        <v>-</v>
      </c>
      <c r="D53" s="174"/>
      <c r="E53" s="174">
        <f t="shared" si="5"/>
        <v>5</v>
      </c>
      <c r="F53" s="174"/>
      <c r="G53" s="174">
        <f t="shared" si="6"/>
        <v>8</v>
      </c>
      <c r="H53" s="174"/>
      <c r="I53" s="174">
        <f t="shared" si="7"/>
        <v>15</v>
      </c>
      <c r="J53" s="174"/>
      <c r="K53" s="174">
        <f t="shared" si="8"/>
        <v>12</v>
      </c>
      <c r="L53" s="174"/>
      <c r="M53" s="174" t="str">
        <f t="shared" si="9"/>
        <v>-</v>
      </c>
      <c r="N53" s="174"/>
      <c r="O53" s="174">
        <f t="shared" si="10"/>
        <v>3</v>
      </c>
      <c r="P53" s="174"/>
      <c r="Q53" s="174">
        <f t="shared" si="11"/>
        <v>14</v>
      </c>
      <c r="R53" s="174"/>
      <c r="S53" s="174" t="str">
        <f t="shared" si="12"/>
        <v>-</v>
      </c>
      <c r="T53" s="174"/>
      <c r="U53" s="196">
        <f t="shared" si="13"/>
        <v>16</v>
      </c>
      <c r="V53" s="197"/>
      <c r="W53" s="196" t="str">
        <f t="shared" si="16"/>
        <v>-</v>
      </c>
      <c r="X53" s="197"/>
      <c r="Y53" s="196" t="str">
        <f t="shared" si="16"/>
        <v>-</v>
      </c>
      <c r="Z53" s="197"/>
      <c r="AA53" s="196">
        <f t="shared" si="16"/>
        <v>10</v>
      </c>
      <c r="AB53" s="197"/>
      <c r="AC53" s="196">
        <f t="shared" si="16"/>
        <v>7</v>
      </c>
      <c r="AD53" s="197"/>
      <c r="AE53" s="174"/>
      <c r="AF53" s="174"/>
      <c r="AG53" s="174"/>
      <c r="AH53" s="174"/>
      <c r="AJ53" s="19">
        <f t="shared" si="15"/>
        <v>9</v>
      </c>
    </row>
    <row r="54" spans="2:36" x14ac:dyDescent="0.3">
      <c r="B54" s="88" t="str">
        <f t="shared" si="3"/>
        <v>Bobbo</v>
      </c>
      <c r="C54" s="172" t="str">
        <f t="shared" si="4"/>
        <v>-</v>
      </c>
      <c r="D54" s="172"/>
      <c r="E54" s="172">
        <f t="shared" si="5"/>
        <v>8</v>
      </c>
      <c r="F54" s="172"/>
      <c r="G54" s="172" t="str">
        <f t="shared" si="6"/>
        <v>-</v>
      </c>
      <c r="H54" s="172"/>
      <c r="I54" s="172">
        <f t="shared" si="7"/>
        <v>16</v>
      </c>
      <c r="J54" s="172"/>
      <c r="K54" s="172">
        <f t="shared" si="8"/>
        <v>3</v>
      </c>
      <c r="L54" s="172"/>
      <c r="M54" s="172" t="str">
        <f t="shared" si="9"/>
        <v>-</v>
      </c>
      <c r="N54" s="172"/>
      <c r="O54" s="172">
        <f t="shared" si="10"/>
        <v>9</v>
      </c>
      <c r="P54" s="172"/>
      <c r="Q54" s="172">
        <f t="shared" si="11"/>
        <v>12</v>
      </c>
      <c r="R54" s="172"/>
      <c r="S54" s="172" t="str">
        <f t="shared" si="12"/>
        <v>-</v>
      </c>
      <c r="T54" s="172"/>
      <c r="U54" s="198">
        <f t="shared" si="13"/>
        <v>15</v>
      </c>
      <c r="V54" s="199"/>
      <c r="W54" s="198">
        <f t="shared" si="16"/>
        <v>6</v>
      </c>
      <c r="X54" s="199"/>
      <c r="Y54" s="198" t="str">
        <f t="shared" si="16"/>
        <v>-</v>
      </c>
      <c r="Z54" s="199"/>
      <c r="AA54" s="198">
        <f t="shared" si="16"/>
        <v>5</v>
      </c>
      <c r="AB54" s="199"/>
      <c r="AC54" s="198" t="str">
        <f t="shared" si="16"/>
        <v>-</v>
      </c>
      <c r="AD54" s="199"/>
      <c r="AE54" s="172"/>
      <c r="AF54" s="172"/>
      <c r="AG54" s="172"/>
      <c r="AH54" s="172"/>
      <c r="AJ54" s="19">
        <f t="shared" si="15"/>
        <v>8</v>
      </c>
    </row>
    <row r="55" spans="2:36" x14ac:dyDescent="0.3">
      <c r="B55" s="83" t="str">
        <f t="shared" si="3"/>
        <v>Trent</v>
      </c>
      <c r="C55" s="174" t="str">
        <f t="shared" si="4"/>
        <v>-</v>
      </c>
      <c r="D55" s="174"/>
      <c r="E55" s="174">
        <f t="shared" si="5"/>
        <v>12</v>
      </c>
      <c r="F55" s="174"/>
      <c r="G55" s="174">
        <f t="shared" si="6"/>
        <v>3</v>
      </c>
      <c r="H55" s="174"/>
      <c r="I55" s="174">
        <f t="shared" si="7"/>
        <v>13</v>
      </c>
      <c r="J55" s="174"/>
      <c r="K55" s="174">
        <f t="shared" si="8"/>
        <v>11</v>
      </c>
      <c r="L55" s="174"/>
      <c r="M55" s="174" t="str">
        <f t="shared" si="9"/>
        <v>-</v>
      </c>
      <c r="N55" s="174"/>
      <c r="O55" s="174">
        <f t="shared" si="10"/>
        <v>8</v>
      </c>
      <c r="P55" s="174"/>
      <c r="Q55" s="174">
        <f t="shared" si="11"/>
        <v>14</v>
      </c>
      <c r="R55" s="174"/>
      <c r="S55" s="174">
        <f t="shared" si="12"/>
        <v>10</v>
      </c>
      <c r="T55" s="174"/>
      <c r="U55" s="196">
        <f t="shared" si="13"/>
        <v>15</v>
      </c>
      <c r="V55" s="197"/>
      <c r="W55" s="196" t="str">
        <f t="shared" si="16"/>
        <v>-</v>
      </c>
      <c r="X55" s="197"/>
      <c r="Y55" s="196" t="str">
        <f t="shared" si="16"/>
        <v>-</v>
      </c>
      <c r="Z55" s="197"/>
      <c r="AA55" s="196">
        <f t="shared" si="16"/>
        <v>5</v>
      </c>
      <c r="AB55" s="197"/>
      <c r="AC55" s="196">
        <f t="shared" si="16"/>
        <v>6</v>
      </c>
      <c r="AD55" s="197"/>
      <c r="AE55" s="174"/>
      <c r="AF55" s="174"/>
      <c r="AG55" s="174"/>
      <c r="AH55" s="174"/>
      <c r="AJ55" s="19">
        <f t="shared" si="15"/>
        <v>10</v>
      </c>
    </row>
    <row r="56" spans="2:36" x14ac:dyDescent="0.3">
      <c r="B56" s="88" t="str">
        <f t="shared" si="3"/>
        <v>Dean</v>
      </c>
      <c r="C56" s="172" t="str">
        <f t="shared" si="4"/>
        <v>-</v>
      </c>
      <c r="D56" s="172"/>
      <c r="E56" s="172">
        <f t="shared" si="5"/>
        <v>11</v>
      </c>
      <c r="F56" s="172"/>
      <c r="G56" s="172">
        <f t="shared" si="6"/>
        <v>5</v>
      </c>
      <c r="H56" s="172"/>
      <c r="I56" s="172">
        <f t="shared" si="7"/>
        <v>15</v>
      </c>
      <c r="J56" s="172"/>
      <c r="K56" s="172" t="str">
        <f t="shared" si="8"/>
        <v>-</v>
      </c>
      <c r="L56" s="172"/>
      <c r="M56" s="172" t="str">
        <f t="shared" si="9"/>
        <v>-</v>
      </c>
      <c r="N56" s="172"/>
      <c r="O56" s="172">
        <f t="shared" si="10"/>
        <v>4</v>
      </c>
      <c r="P56" s="172"/>
      <c r="Q56" s="172">
        <f t="shared" si="11"/>
        <v>16</v>
      </c>
      <c r="R56" s="172"/>
      <c r="S56" s="172">
        <f t="shared" si="12"/>
        <v>10</v>
      </c>
      <c r="T56" s="172"/>
      <c r="U56" s="198">
        <f t="shared" si="13"/>
        <v>14</v>
      </c>
      <c r="V56" s="199"/>
      <c r="W56" s="198" t="str">
        <f t="shared" si="16"/>
        <v>-</v>
      </c>
      <c r="X56" s="199"/>
      <c r="Y56" s="198" t="str">
        <f t="shared" si="16"/>
        <v>-</v>
      </c>
      <c r="Z56" s="199"/>
      <c r="AA56" s="198">
        <f t="shared" si="16"/>
        <v>6</v>
      </c>
      <c r="AB56" s="199"/>
      <c r="AC56" s="198">
        <f t="shared" si="16"/>
        <v>9</v>
      </c>
      <c r="AD56" s="199"/>
      <c r="AE56" s="172"/>
      <c r="AF56" s="172"/>
      <c r="AG56" s="172"/>
      <c r="AH56" s="172"/>
      <c r="AJ56" s="19">
        <f t="shared" si="15"/>
        <v>9</v>
      </c>
    </row>
    <row r="57" spans="2:36" x14ac:dyDescent="0.3">
      <c r="B57" s="83" t="str">
        <f t="shared" si="3"/>
        <v>Randi</v>
      </c>
      <c r="C57" s="174">
        <f t="shared" si="4"/>
        <v>16</v>
      </c>
      <c r="D57" s="174"/>
      <c r="E57" s="174">
        <f t="shared" si="5"/>
        <v>9</v>
      </c>
      <c r="F57" s="174"/>
      <c r="G57" s="174">
        <f t="shared" si="6"/>
        <v>8</v>
      </c>
      <c r="H57" s="174"/>
      <c r="I57" s="174">
        <f t="shared" si="7"/>
        <v>13</v>
      </c>
      <c r="J57" s="174"/>
      <c r="K57" s="174">
        <f t="shared" si="8"/>
        <v>6</v>
      </c>
      <c r="L57" s="174"/>
      <c r="M57" s="174" t="str">
        <f t="shared" si="9"/>
        <v>-</v>
      </c>
      <c r="N57" s="174"/>
      <c r="O57" s="174">
        <f t="shared" si="10"/>
        <v>7</v>
      </c>
      <c r="P57" s="174"/>
      <c r="Q57" s="174">
        <f t="shared" si="11"/>
        <v>14</v>
      </c>
      <c r="R57" s="174"/>
      <c r="S57" s="174" t="str">
        <f t="shared" si="12"/>
        <v>-</v>
      </c>
      <c r="T57" s="174"/>
      <c r="U57" s="196">
        <f t="shared" si="13"/>
        <v>15</v>
      </c>
      <c r="V57" s="197"/>
      <c r="W57" s="196" t="str">
        <f t="shared" ref="W57:AC62" si="17">IF(W24=W$36,X24,"-")</f>
        <v>-</v>
      </c>
      <c r="X57" s="197"/>
      <c r="Y57" s="196" t="str">
        <f t="shared" si="17"/>
        <v>-</v>
      </c>
      <c r="Z57" s="197"/>
      <c r="AA57" s="196">
        <f t="shared" si="17"/>
        <v>12</v>
      </c>
      <c r="AB57" s="197"/>
      <c r="AC57" s="196">
        <f t="shared" si="17"/>
        <v>5</v>
      </c>
      <c r="AD57" s="197"/>
      <c r="AE57" s="174"/>
      <c r="AF57" s="174"/>
      <c r="AG57" s="174"/>
      <c r="AH57" s="174"/>
      <c r="AJ57" s="19">
        <f t="shared" si="15"/>
        <v>10</v>
      </c>
    </row>
    <row r="58" spans="2:36" x14ac:dyDescent="0.3">
      <c r="B58" s="88" t="str">
        <f t="shared" si="3"/>
        <v>Brett J.</v>
      </c>
      <c r="C58" s="172" t="str">
        <f t="shared" si="4"/>
        <v>-</v>
      </c>
      <c r="D58" s="172"/>
      <c r="E58" s="172" t="str">
        <f t="shared" si="5"/>
        <v>-</v>
      </c>
      <c r="F58" s="172"/>
      <c r="G58" s="172">
        <f t="shared" si="6"/>
        <v>8</v>
      </c>
      <c r="H58" s="172"/>
      <c r="I58" s="172">
        <f t="shared" si="7"/>
        <v>15</v>
      </c>
      <c r="J58" s="172"/>
      <c r="K58" s="172">
        <f t="shared" si="8"/>
        <v>7</v>
      </c>
      <c r="L58" s="172"/>
      <c r="M58" s="172" t="str">
        <f t="shared" si="9"/>
        <v>-</v>
      </c>
      <c r="N58" s="172"/>
      <c r="O58" s="172" t="str">
        <f t="shared" si="10"/>
        <v>-</v>
      </c>
      <c r="P58" s="172"/>
      <c r="Q58" s="172">
        <f t="shared" si="11"/>
        <v>13</v>
      </c>
      <c r="R58" s="172"/>
      <c r="S58" s="172" t="str">
        <f t="shared" si="12"/>
        <v>-</v>
      </c>
      <c r="T58" s="172"/>
      <c r="U58" s="198">
        <f t="shared" si="13"/>
        <v>14</v>
      </c>
      <c r="V58" s="199"/>
      <c r="W58" s="198" t="str">
        <f t="shared" si="17"/>
        <v>-</v>
      </c>
      <c r="X58" s="199"/>
      <c r="Y58" s="198" t="str">
        <f t="shared" si="17"/>
        <v>-</v>
      </c>
      <c r="Z58" s="199"/>
      <c r="AA58" s="198">
        <f t="shared" si="17"/>
        <v>9</v>
      </c>
      <c r="AB58" s="199"/>
      <c r="AC58" s="198" t="str">
        <f t="shared" si="17"/>
        <v>-</v>
      </c>
      <c r="AD58" s="199"/>
      <c r="AE58" s="172"/>
      <c r="AF58" s="172"/>
      <c r="AG58" s="172"/>
      <c r="AH58" s="172"/>
      <c r="AJ58" s="19">
        <f t="shared" si="15"/>
        <v>6</v>
      </c>
    </row>
    <row r="59" spans="2:36" x14ac:dyDescent="0.3">
      <c r="B59" s="83" t="str">
        <f t="shared" si="3"/>
        <v>Derek</v>
      </c>
      <c r="C59" s="174" t="str">
        <f t="shared" si="4"/>
        <v>-</v>
      </c>
      <c r="D59" s="174"/>
      <c r="E59" s="174" t="str">
        <f t="shared" si="5"/>
        <v>-</v>
      </c>
      <c r="F59" s="174"/>
      <c r="G59" s="174" t="str">
        <f t="shared" si="6"/>
        <v>-</v>
      </c>
      <c r="H59" s="174"/>
      <c r="I59" s="174">
        <f t="shared" si="7"/>
        <v>14</v>
      </c>
      <c r="J59" s="174"/>
      <c r="K59" s="174">
        <f t="shared" si="8"/>
        <v>3</v>
      </c>
      <c r="L59" s="174"/>
      <c r="M59" s="174" t="str">
        <f t="shared" si="9"/>
        <v>-</v>
      </c>
      <c r="N59" s="174"/>
      <c r="O59" s="174">
        <f t="shared" si="10"/>
        <v>11</v>
      </c>
      <c r="P59" s="174"/>
      <c r="Q59" s="174">
        <f t="shared" si="11"/>
        <v>8</v>
      </c>
      <c r="R59" s="174"/>
      <c r="S59" s="174">
        <f t="shared" si="12"/>
        <v>7</v>
      </c>
      <c r="T59" s="174"/>
      <c r="U59" s="196">
        <f t="shared" si="13"/>
        <v>16</v>
      </c>
      <c r="V59" s="197"/>
      <c r="W59" s="196" t="str">
        <f t="shared" si="17"/>
        <v>-</v>
      </c>
      <c r="X59" s="197"/>
      <c r="Y59" s="196" t="str">
        <f t="shared" si="17"/>
        <v>-</v>
      </c>
      <c r="Z59" s="197"/>
      <c r="AA59" s="196">
        <f t="shared" si="17"/>
        <v>15</v>
      </c>
      <c r="AB59" s="197"/>
      <c r="AC59" s="196" t="str">
        <f t="shared" si="17"/>
        <v>-</v>
      </c>
      <c r="AD59" s="197"/>
      <c r="AE59" s="174"/>
      <c r="AF59" s="174"/>
      <c r="AG59" s="174"/>
      <c r="AH59" s="174"/>
      <c r="AJ59" s="19">
        <f t="shared" si="15"/>
        <v>7</v>
      </c>
    </row>
    <row r="60" spans="2:36" x14ac:dyDescent="0.3">
      <c r="B60" s="88" t="str">
        <f t="shared" si="3"/>
        <v>Colby</v>
      </c>
      <c r="C60" s="172" t="str">
        <f t="shared" si="4"/>
        <v>-</v>
      </c>
      <c r="D60" s="172"/>
      <c r="E60" s="172" t="str">
        <f t="shared" si="5"/>
        <v>-</v>
      </c>
      <c r="F60" s="172"/>
      <c r="G60" s="172" t="str">
        <f t="shared" si="6"/>
        <v>-</v>
      </c>
      <c r="H60" s="172"/>
      <c r="I60" s="172">
        <f t="shared" si="7"/>
        <v>15</v>
      </c>
      <c r="J60" s="172"/>
      <c r="K60" s="172" t="str">
        <f t="shared" si="8"/>
        <v>-</v>
      </c>
      <c r="L60" s="172"/>
      <c r="M60" s="172" t="str">
        <f t="shared" si="9"/>
        <v>-</v>
      </c>
      <c r="N60" s="172"/>
      <c r="O60" s="172" t="str">
        <f t="shared" si="10"/>
        <v>-</v>
      </c>
      <c r="P60" s="172"/>
      <c r="Q60" s="172" t="str">
        <f t="shared" si="11"/>
        <v>-</v>
      </c>
      <c r="R60" s="172"/>
      <c r="S60" s="172" t="str">
        <f t="shared" si="12"/>
        <v>-</v>
      </c>
      <c r="T60" s="172"/>
      <c r="U60" s="198">
        <f t="shared" si="13"/>
        <v>10</v>
      </c>
      <c r="V60" s="199"/>
      <c r="W60" s="198" t="str">
        <f t="shared" si="17"/>
        <v>-</v>
      </c>
      <c r="X60" s="199"/>
      <c r="Y60" s="198" t="str">
        <f t="shared" si="17"/>
        <v>-</v>
      </c>
      <c r="Z60" s="199"/>
      <c r="AA60" s="198">
        <f t="shared" si="17"/>
        <v>16</v>
      </c>
      <c r="AB60" s="199"/>
      <c r="AC60" s="198" t="str">
        <f t="shared" si="17"/>
        <v>-</v>
      </c>
      <c r="AD60" s="199"/>
      <c r="AE60" s="172"/>
      <c r="AF60" s="172"/>
      <c r="AG60" s="172"/>
      <c r="AH60" s="172"/>
      <c r="AJ60" s="19">
        <f t="shared" si="15"/>
        <v>3</v>
      </c>
    </row>
    <row r="61" spans="2:36" x14ac:dyDescent="0.3">
      <c r="B61" s="83" t="str">
        <f t="shared" si="3"/>
        <v>Bret F.</v>
      </c>
      <c r="C61" s="174" t="str">
        <f t="shared" si="4"/>
        <v>-</v>
      </c>
      <c r="D61" s="174"/>
      <c r="E61" s="174">
        <f t="shared" si="5"/>
        <v>12</v>
      </c>
      <c r="F61" s="174"/>
      <c r="G61" s="174">
        <f t="shared" si="6"/>
        <v>4</v>
      </c>
      <c r="H61" s="174"/>
      <c r="I61" s="174">
        <f t="shared" si="7"/>
        <v>14</v>
      </c>
      <c r="J61" s="174"/>
      <c r="K61" s="174" t="str">
        <f t="shared" si="8"/>
        <v>-</v>
      </c>
      <c r="L61" s="174"/>
      <c r="M61" s="174" t="str">
        <f t="shared" si="9"/>
        <v>-</v>
      </c>
      <c r="N61" s="174"/>
      <c r="O61" s="174" t="str">
        <f t="shared" si="10"/>
        <v>-</v>
      </c>
      <c r="P61" s="174"/>
      <c r="Q61" s="174">
        <f t="shared" si="11"/>
        <v>10</v>
      </c>
      <c r="R61" s="174"/>
      <c r="S61" s="174" t="str">
        <f t="shared" si="12"/>
        <v>-</v>
      </c>
      <c r="T61" s="174"/>
      <c r="U61" s="196">
        <f t="shared" si="13"/>
        <v>7</v>
      </c>
      <c r="V61" s="197"/>
      <c r="W61" s="196" t="str">
        <f t="shared" si="17"/>
        <v>-</v>
      </c>
      <c r="X61" s="197"/>
      <c r="Y61" s="196" t="str">
        <f t="shared" si="17"/>
        <v>-</v>
      </c>
      <c r="Z61" s="197"/>
      <c r="AA61" s="196">
        <f t="shared" si="17"/>
        <v>16</v>
      </c>
      <c r="AB61" s="197"/>
      <c r="AC61" s="196">
        <f t="shared" si="17"/>
        <v>15</v>
      </c>
      <c r="AD61" s="197"/>
      <c r="AE61" s="174"/>
      <c r="AF61" s="174"/>
      <c r="AG61" s="174"/>
      <c r="AH61" s="174"/>
      <c r="AJ61" s="19">
        <f t="shared" si="15"/>
        <v>7</v>
      </c>
    </row>
    <row r="62" spans="2:36" x14ac:dyDescent="0.3">
      <c r="B62" s="91" t="str">
        <f t="shared" si="3"/>
        <v>Chad</v>
      </c>
      <c r="C62" s="172" t="str">
        <f t="shared" si="4"/>
        <v>-</v>
      </c>
      <c r="D62" s="172"/>
      <c r="E62" s="172">
        <f t="shared" si="5"/>
        <v>9</v>
      </c>
      <c r="F62" s="172"/>
      <c r="G62" s="172">
        <f t="shared" si="6"/>
        <v>10</v>
      </c>
      <c r="H62" s="172"/>
      <c r="I62" s="172">
        <f t="shared" si="7"/>
        <v>8</v>
      </c>
      <c r="J62" s="172"/>
      <c r="K62" s="172">
        <f t="shared" si="8"/>
        <v>4</v>
      </c>
      <c r="L62" s="172"/>
      <c r="M62" s="172" t="str">
        <f t="shared" si="9"/>
        <v>-</v>
      </c>
      <c r="N62" s="172"/>
      <c r="O62" s="172">
        <f t="shared" si="10"/>
        <v>11</v>
      </c>
      <c r="P62" s="172"/>
      <c r="Q62" s="172">
        <f t="shared" si="11"/>
        <v>12</v>
      </c>
      <c r="R62" s="172"/>
      <c r="S62" s="172" t="str">
        <f t="shared" si="12"/>
        <v>-</v>
      </c>
      <c r="T62" s="172"/>
      <c r="U62" s="198">
        <f t="shared" si="13"/>
        <v>14</v>
      </c>
      <c r="V62" s="199"/>
      <c r="W62" s="198" t="str">
        <f t="shared" si="17"/>
        <v>-</v>
      </c>
      <c r="X62" s="199"/>
      <c r="Y62" s="198" t="str">
        <f t="shared" si="17"/>
        <v>-</v>
      </c>
      <c r="Z62" s="199"/>
      <c r="AA62" s="198">
        <f t="shared" si="17"/>
        <v>16</v>
      </c>
      <c r="AB62" s="199"/>
      <c r="AC62" s="198">
        <f t="shared" si="17"/>
        <v>13</v>
      </c>
      <c r="AD62" s="199"/>
      <c r="AE62" s="172"/>
      <c r="AF62" s="172"/>
      <c r="AG62" s="172"/>
      <c r="AH62" s="172"/>
      <c r="AJ62" s="19">
        <f t="shared" si="15"/>
        <v>9</v>
      </c>
    </row>
  </sheetData>
  <mergeCells count="466">
    <mergeCell ref="AG53:AH53"/>
    <mergeCell ref="AE54:AF54"/>
    <mergeCell ref="AG54:AH54"/>
    <mergeCell ref="AE55:AF55"/>
    <mergeCell ref="AG55:AH55"/>
    <mergeCell ref="AE56:AF56"/>
    <mergeCell ref="AG56:AH56"/>
    <mergeCell ref="AE57:AF57"/>
    <mergeCell ref="AG57:AH57"/>
    <mergeCell ref="AE58:AF58"/>
    <mergeCell ref="AG58:AH58"/>
    <mergeCell ref="S58:T58"/>
    <mergeCell ref="U58:V58"/>
    <mergeCell ref="W58:X58"/>
    <mergeCell ref="Y58:Z58"/>
    <mergeCell ref="AA58:AB58"/>
    <mergeCell ref="AC58:AD58"/>
    <mergeCell ref="AE52:AF52"/>
    <mergeCell ref="AG52:AH52"/>
    <mergeCell ref="U52:V52"/>
    <mergeCell ref="W52:X52"/>
    <mergeCell ref="Y52:Z52"/>
    <mergeCell ref="AA52:AB52"/>
    <mergeCell ref="AC52:AD52"/>
    <mergeCell ref="S53:T53"/>
    <mergeCell ref="U53:V53"/>
    <mergeCell ref="W53:X53"/>
    <mergeCell ref="Y53:Z53"/>
    <mergeCell ref="AA53:AB53"/>
    <mergeCell ref="AC53:AD53"/>
    <mergeCell ref="AE53:AF53"/>
    <mergeCell ref="U56:V56"/>
    <mergeCell ref="W56:X56"/>
    <mergeCell ref="C58:D58"/>
    <mergeCell ref="E58:F58"/>
    <mergeCell ref="G58:H58"/>
    <mergeCell ref="I58:J58"/>
    <mergeCell ref="K58:L58"/>
    <mergeCell ref="M58:N58"/>
    <mergeCell ref="O58:P58"/>
    <mergeCell ref="Q58:R58"/>
    <mergeCell ref="S52:T52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C51:D51"/>
    <mergeCell ref="E51:F51"/>
    <mergeCell ref="G51:H51"/>
    <mergeCell ref="I51:J51"/>
    <mergeCell ref="K51:L51"/>
    <mergeCell ref="M51:N51"/>
    <mergeCell ref="O51:P51"/>
    <mergeCell ref="Q51:R51"/>
    <mergeCell ref="S50:T50"/>
    <mergeCell ref="AE49:AF49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AE45:AF45"/>
    <mergeCell ref="G45:H45"/>
    <mergeCell ref="I45:J45"/>
    <mergeCell ref="K45:L45"/>
    <mergeCell ref="M45:N45"/>
    <mergeCell ref="O45:P45"/>
    <mergeCell ref="Q45:R45"/>
    <mergeCell ref="AE47:AF47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7:H37"/>
    <mergeCell ref="I37:J37"/>
    <mergeCell ref="K37:L37"/>
    <mergeCell ref="M37:N37"/>
    <mergeCell ref="O37:P37"/>
    <mergeCell ref="Q37:R37"/>
    <mergeCell ref="E30:F30"/>
    <mergeCell ref="G30:H30"/>
    <mergeCell ref="I30:J30"/>
    <mergeCell ref="K30:L30"/>
    <mergeCell ref="M30:N30"/>
    <mergeCell ref="O30:P30"/>
    <mergeCell ref="Q30:R30"/>
    <mergeCell ref="AE36:AF36"/>
    <mergeCell ref="AG36:AH36"/>
    <mergeCell ref="U36:V36"/>
    <mergeCell ref="W36:X36"/>
    <mergeCell ref="Y36:Z36"/>
    <mergeCell ref="AA36:AB36"/>
    <mergeCell ref="AC36:AD36"/>
    <mergeCell ref="C30:D30"/>
    <mergeCell ref="S36:T36"/>
    <mergeCell ref="C31:AI31"/>
    <mergeCell ref="C36:D36"/>
    <mergeCell ref="E36:F36"/>
    <mergeCell ref="G36:H36"/>
    <mergeCell ref="I36:J36"/>
    <mergeCell ref="K36:L36"/>
    <mergeCell ref="M36:N36"/>
    <mergeCell ref="O36:P36"/>
    <mergeCell ref="Q36:R36"/>
    <mergeCell ref="S30:T30"/>
    <mergeCell ref="AG30:AH30"/>
    <mergeCell ref="U30:V30"/>
    <mergeCell ref="W30:X30"/>
    <mergeCell ref="Y30:Z30"/>
    <mergeCell ref="AA30:AB30"/>
    <mergeCell ref="AC30:AD30"/>
    <mergeCell ref="B2:AJ2"/>
    <mergeCell ref="AA3:AB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C3:D3"/>
    <mergeCell ref="W3:X3"/>
    <mergeCell ref="Y3:Z3"/>
    <mergeCell ref="AC3:AD3"/>
    <mergeCell ref="AE3:AF3"/>
    <mergeCell ref="AE30:AF30"/>
    <mergeCell ref="AA56:AB56"/>
    <mergeCell ref="AC56:AD56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Q54:R54"/>
    <mergeCell ref="S54:T54"/>
    <mergeCell ref="U54:V54"/>
    <mergeCell ref="W54:X54"/>
    <mergeCell ref="Y54:Z54"/>
    <mergeCell ref="AA54:AB54"/>
    <mergeCell ref="AC54:AD54"/>
    <mergeCell ref="U55:V55"/>
    <mergeCell ref="W55:X55"/>
    <mergeCell ref="Y55:Z55"/>
    <mergeCell ref="AA55:AB55"/>
    <mergeCell ref="AC55:AD55"/>
    <mergeCell ref="U57:V57"/>
    <mergeCell ref="W57:X57"/>
    <mergeCell ref="Y57:Z57"/>
    <mergeCell ref="AA57:AB57"/>
    <mergeCell ref="AC57:AD57"/>
    <mergeCell ref="C56:D56"/>
    <mergeCell ref="E56:F56"/>
    <mergeCell ref="G56:H56"/>
    <mergeCell ref="I56:J56"/>
    <mergeCell ref="K56:L56"/>
    <mergeCell ref="M56:N56"/>
    <mergeCell ref="O56:P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Y56:Z56"/>
    <mergeCell ref="W59:X59"/>
    <mergeCell ref="Y59:Z59"/>
    <mergeCell ref="AA59:AB59"/>
    <mergeCell ref="AC59:AD59"/>
    <mergeCell ref="AE59:AF59"/>
    <mergeCell ref="AG59:AH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C59:D59"/>
    <mergeCell ref="E59:F59"/>
    <mergeCell ref="G61:H61"/>
    <mergeCell ref="I61:J61"/>
    <mergeCell ref="K61:L61"/>
    <mergeCell ref="M61:N61"/>
    <mergeCell ref="O61:P61"/>
    <mergeCell ref="Q61:R61"/>
    <mergeCell ref="S61:T61"/>
    <mergeCell ref="U59:V59"/>
    <mergeCell ref="G59:H59"/>
    <mergeCell ref="I59:J59"/>
    <mergeCell ref="K59:L59"/>
    <mergeCell ref="M59:N59"/>
    <mergeCell ref="O59:P59"/>
    <mergeCell ref="Q59:R59"/>
    <mergeCell ref="S59:T59"/>
    <mergeCell ref="U61:V61"/>
    <mergeCell ref="W61:X61"/>
    <mergeCell ref="Y61:Z61"/>
    <mergeCell ref="AA61:AB61"/>
    <mergeCell ref="AC61:AD61"/>
    <mergeCell ref="AE61:AF61"/>
    <mergeCell ref="AG61:AH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C61:D61"/>
    <mergeCell ref="E61:F61"/>
  </mergeCells>
  <conditionalFormatting sqref="C4:AI24 C29:AI30">
    <cfRule type="cellIs" dxfId="473" priority="171" operator="equal">
      <formula>"NYJ"</formula>
    </cfRule>
  </conditionalFormatting>
  <conditionalFormatting sqref="C4:AH30">
    <cfRule type="cellIs" dxfId="472" priority="168" operator="equal">
      <formula>"LV"</formula>
    </cfRule>
    <cfRule type="cellIs" dxfId="471" priority="169" operator="equal">
      <formula>"LAR"</formula>
    </cfRule>
    <cfRule type="cellIs" dxfId="470" priority="170" operator="equal">
      <formula>"DET"</formula>
    </cfRule>
    <cfRule type="cellIs" dxfId="469" priority="172" operator="equal">
      <formula>"GB"</formula>
    </cfRule>
    <cfRule type="cellIs" dxfId="468" priority="173" operator="equal">
      <formula>"CHI"</formula>
    </cfRule>
    <cfRule type="cellIs" dxfId="467" priority="174" operator="equal">
      <formula>"ARI"</formula>
    </cfRule>
    <cfRule type="cellIs" dxfId="466" priority="175" operator="equal">
      <formula>"WAS"</formula>
    </cfRule>
    <cfRule type="cellIs" dxfId="465" priority="176" operator="equal">
      <formula>"CAR"</formula>
    </cfRule>
    <cfRule type="cellIs" dxfId="464" priority="177" operator="equal">
      <formula>"DAL"</formula>
    </cfRule>
    <cfRule type="cellIs" dxfId="463" priority="178" operator="equal">
      <formula>"DEN"</formula>
    </cfRule>
    <cfRule type="cellIs" dxfId="462" priority="179" operator="equal">
      <formula>"SEA"</formula>
    </cfRule>
    <cfRule type="cellIs" dxfId="461" priority="180" operator="equal">
      <formula>"LAC"</formula>
    </cfRule>
    <cfRule type="cellIs" dxfId="460" priority="181" operator="equal">
      <formula>"KC"</formula>
    </cfRule>
    <cfRule type="cellIs" dxfId="459" priority="182" operator="equal">
      <formula>"CLE"</formula>
    </cfRule>
    <cfRule type="cellIs" dxfId="458" priority="183" operator="equal">
      <formula>"PIT"</formula>
    </cfRule>
    <cfRule type="cellIs" dxfId="457" priority="184" operator="equal">
      <formula>"IND"</formula>
    </cfRule>
    <cfRule type="cellIs" dxfId="456" priority="185" operator="equal">
      <formula>"CIN"</formula>
    </cfRule>
    <cfRule type="cellIs" dxfId="455" priority="186" operator="equal">
      <formula>"MIA"</formula>
    </cfRule>
    <cfRule type="cellIs" dxfId="454" priority="187" operator="equal">
      <formula>"TEN"</formula>
    </cfRule>
    <cfRule type="cellIs" dxfId="453" priority="188" operator="equal">
      <formula>"MIN"</formula>
    </cfRule>
    <cfRule type="cellIs" dxfId="452" priority="189" operator="equal">
      <formula>"SF"</formula>
    </cfRule>
    <cfRule type="cellIs" dxfId="451" priority="190" operator="equal">
      <formula>"NE"</formula>
    </cfRule>
    <cfRule type="cellIs" dxfId="450" priority="191" operator="equal">
      <formula>"HOU"</formula>
    </cfRule>
    <cfRule type="cellIs" dxfId="449" priority="192" operator="equal">
      <formula>"NO"</formula>
    </cfRule>
    <cfRule type="cellIs" dxfId="448" priority="193" operator="equal">
      <formula>"TB"</formula>
    </cfRule>
    <cfRule type="cellIs" dxfId="447" priority="194" operator="equal">
      <formula>"NYG"</formula>
    </cfRule>
    <cfRule type="cellIs" dxfId="446" priority="195" operator="equal">
      <formula>"JAX"</formula>
    </cfRule>
    <cfRule type="cellIs" dxfId="445" priority="196" operator="equal">
      <formula>"BAL"</formula>
    </cfRule>
    <cfRule type="cellIs" dxfId="444" priority="197" operator="equal">
      <formula>"BUF"</formula>
    </cfRule>
    <cfRule type="cellIs" dxfId="443" priority="198" operator="equal">
      <formula>"PHI"</formula>
    </cfRule>
    <cfRule type="cellIs" dxfId="442" priority="199" operator="equal">
      <formula>"ATL"</formula>
    </cfRule>
  </conditionalFormatting>
  <conditionalFormatting sqref="AJ4:AJ29">
    <cfRule type="top10" dxfId="441" priority="1" rank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5106D-C98E-46BD-936C-F5F1C1284F4F}">
  <dimension ref="A1:AJ62"/>
  <sheetViews>
    <sheetView showGridLines="0" showZeros="0" zoomScale="96" zoomScaleNormal="96" workbookViewId="0"/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hidden="1" customWidth="1"/>
    <col min="32" max="32" width="2.77734375" hidden="1" customWidth="1"/>
    <col min="33" max="33" width="6.44140625" hidden="1" customWidth="1"/>
    <col min="34" max="34" width="2.77734375" hidden="1" customWidth="1"/>
    <col min="35" max="35" width="8.6640625" hidden="1" customWidth="1"/>
    <col min="36" max="36" width="8.5546875" customWidth="1"/>
  </cols>
  <sheetData>
    <row r="1" spans="1:36" ht="1.9" customHeight="1" x14ac:dyDescent="0.3">
      <c r="A1" t="s">
        <v>17</v>
      </c>
    </row>
    <row r="2" spans="1:36" thickBot="1" x14ac:dyDescent="0.35">
      <c r="B2" s="188" t="s">
        <v>60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thickBot="1" x14ac:dyDescent="0.35">
      <c r="B3" s="1" t="s">
        <v>0</v>
      </c>
      <c r="C3" s="181" t="s">
        <v>75</v>
      </c>
      <c r="D3" s="182"/>
      <c r="E3" s="176" t="s">
        <v>224</v>
      </c>
      <c r="F3" s="177"/>
      <c r="G3" s="176" t="s">
        <v>49</v>
      </c>
      <c r="H3" s="177"/>
      <c r="I3" s="176" t="s">
        <v>65</v>
      </c>
      <c r="J3" s="177"/>
      <c r="K3" s="176" t="s">
        <v>107</v>
      </c>
      <c r="L3" s="177"/>
      <c r="M3" s="176" t="s">
        <v>253</v>
      </c>
      <c r="N3" s="177"/>
      <c r="O3" s="176" t="s">
        <v>74</v>
      </c>
      <c r="P3" s="177"/>
      <c r="Q3" s="176" t="s">
        <v>254</v>
      </c>
      <c r="R3" s="177"/>
      <c r="S3" s="176" t="s">
        <v>256</v>
      </c>
      <c r="T3" s="177"/>
      <c r="U3" s="176" t="s">
        <v>396</v>
      </c>
      <c r="V3" s="177"/>
      <c r="W3" s="176" t="s">
        <v>255</v>
      </c>
      <c r="X3" s="177"/>
      <c r="Y3" s="176" t="s">
        <v>121</v>
      </c>
      <c r="Z3" s="177"/>
      <c r="AA3" s="176" t="s">
        <v>45</v>
      </c>
      <c r="AB3" s="177"/>
      <c r="AC3" s="178" t="s">
        <v>158</v>
      </c>
      <c r="AD3" s="179"/>
      <c r="AE3" s="176"/>
      <c r="AF3" s="177"/>
      <c r="AG3" s="176"/>
      <c r="AH3" s="177"/>
      <c r="AI3" s="22" t="s">
        <v>38</v>
      </c>
      <c r="AJ3" s="32" t="s">
        <v>16</v>
      </c>
    </row>
    <row r="4" spans="1:36" ht="14.4" x14ac:dyDescent="0.3">
      <c r="A4">
        <f t="shared" ref="A4:A29" si="0">RANK(AJ4,$AJ$4:$AJ$29,0)</f>
        <v>26</v>
      </c>
      <c r="B4" s="86" t="str">
        <f>'Week 1'!B4</f>
        <v>Tyson</v>
      </c>
      <c r="C4" s="3" t="s">
        <v>148</v>
      </c>
      <c r="D4" s="4">
        <v>15</v>
      </c>
      <c r="E4" s="3" t="s">
        <v>155</v>
      </c>
      <c r="F4" s="4">
        <v>6</v>
      </c>
      <c r="G4" s="3" t="s">
        <v>149</v>
      </c>
      <c r="H4" s="4">
        <v>3</v>
      </c>
      <c r="I4" s="3" t="s">
        <v>134</v>
      </c>
      <c r="J4" s="4">
        <v>16</v>
      </c>
      <c r="K4" s="3" t="s">
        <v>144</v>
      </c>
      <c r="L4" s="4">
        <v>14</v>
      </c>
      <c r="M4" s="3" t="s">
        <v>152</v>
      </c>
      <c r="N4" s="4">
        <v>11</v>
      </c>
      <c r="O4" s="3" t="s">
        <v>142</v>
      </c>
      <c r="P4" s="4">
        <v>7</v>
      </c>
      <c r="Q4" s="3" t="s">
        <v>132</v>
      </c>
      <c r="R4" s="4">
        <v>4</v>
      </c>
      <c r="S4" s="3" t="s">
        <v>198</v>
      </c>
      <c r="T4" s="4">
        <v>5</v>
      </c>
      <c r="U4" s="3" t="s">
        <v>162</v>
      </c>
      <c r="V4" s="4">
        <v>10</v>
      </c>
      <c r="W4" s="3" t="s">
        <v>147</v>
      </c>
      <c r="X4" s="4">
        <v>8</v>
      </c>
      <c r="Y4" s="3" t="s">
        <v>161</v>
      </c>
      <c r="Z4" s="4">
        <v>13</v>
      </c>
      <c r="AA4" s="3" t="s">
        <v>154</v>
      </c>
      <c r="AB4" s="4">
        <v>9</v>
      </c>
      <c r="AC4" s="3" t="s">
        <v>135</v>
      </c>
      <c r="AD4" s="4">
        <v>12</v>
      </c>
      <c r="AE4" s="3"/>
      <c r="AF4" s="4"/>
      <c r="AG4" s="3"/>
      <c r="AH4" s="4"/>
      <c r="AI4" s="5">
        <f t="shared" ref="AI4:AI29" si="1">SUM(D4:AH4)</f>
        <v>133</v>
      </c>
      <c r="AJ4" s="5">
        <f t="shared" ref="AJ4:AJ29" si="2">SUM(C37:AD37)</f>
        <v>86</v>
      </c>
    </row>
    <row r="5" spans="1:36" ht="14.4" x14ac:dyDescent="0.3">
      <c r="A5">
        <f t="shared" si="0"/>
        <v>4</v>
      </c>
      <c r="B5" s="87" t="str">
        <f>'Week 1'!B5</f>
        <v>Ben</v>
      </c>
      <c r="C5" s="95" t="s">
        <v>339</v>
      </c>
      <c r="D5" s="96">
        <v>16</v>
      </c>
      <c r="E5" s="95" t="s">
        <v>352</v>
      </c>
      <c r="F5" s="96">
        <v>5</v>
      </c>
      <c r="G5" s="95" t="s">
        <v>351</v>
      </c>
      <c r="H5" s="96">
        <v>8</v>
      </c>
      <c r="I5" s="95" t="s">
        <v>345</v>
      </c>
      <c r="J5" s="96">
        <v>14</v>
      </c>
      <c r="K5" s="95" t="s">
        <v>350</v>
      </c>
      <c r="L5" s="96">
        <v>13</v>
      </c>
      <c r="M5" s="95" t="s">
        <v>355</v>
      </c>
      <c r="N5" s="96">
        <v>10</v>
      </c>
      <c r="O5" s="95" t="s">
        <v>357</v>
      </c>
      <c r="P5" s="96">
        <v>4</v>
      </c>
      <c r="Q5" s="95" t="s">
        <v>367</v>
      </c>
      <c r="R5" s="96">
        <v>3</v>
      </c>
      <c r="S5" s="95" t="s">
        <v>365</v>
      </c>
      <c r="T5" s="96">
        <v>6</v>
      </c>
      <c r="U5" s="95" t="s">
        <v>348</v>
      </c>
      <c r="V5" s="96">
        <v>12</v>
      </c>
      <c r="W5" s="95" t="s">
        <v>349</v>
      </c>
      <c r="X5" s="96">
        <v>9</v>
      </c>
      <c r="Y5" s="95" t="s">
        <v>338</v>
      </c>
      <c r="Z5" s="96">
        <v>11</v>
      </c>
      <c r="AA5" s="95" t="s">
        <v>347</v>
      </c>
      <c r="AB5" s="96">
        <v>7</v>
      </c>
      <c r="AC5" s="95" t="s">
        <v>363</v>
      </c>
      <c r="AD5" s="96">
        <v>15</v>
      </c>
      <c r="AE5" s="95"/>
      <c r="AF5" s="96"/>
      <c r="AG5" s="6"/>
      <c r="AH5" s="7"/>
      <c r="AI5" s="8">
        <f t="shared" si="1"/>
        <v>133</v>
      </c>
      <c r="AJ5" s="8">
        <f t="shared" si="2"/>
        <v>115</v>
      </c>
    </row>
    <row r="6" spans="1:36" ht="14.4" x14ac:dyDescent="0.3">
      <c r="A6">
        <f t="shared" si="0"/>
        <v>17</v>
      </c>
      <c r="B6" s="85" t="str">
        <f>'Week 1'!B6</f>
        <v>Trevor</v>
      </c>
      <c r="C6" s="94" t="s">
        <v>148</v>
      </c>
      <c r="D6" s="158">
        <v>11</v>
      </c>
      <c r="E6" s="94" t="s">
        <v>128</v>
      </c>
      <c r="F6" s="158">
        <v>6</v>
      </c>
      <c r="G6" s="94" t="s">
        <v>149</v>
      </c>
      <c r="H6" s="158">
        <v>4</v>
      </c>
      <c r="I6" s="94" t="s">
        <v>134</v>
      </c>
      <c r="J6" s="158">
        <v>16</v>
      </c>
      <c r="K6" s="94" t="s">
        <v>144</v>
      </c>
      <c r="L6" s="158">
        <v>8</v>
      </c>
      <c r="M6" s="94" t="s">
        <v>152</v>
      </c>
      <c r="N6" s="158">
        <v>12</v>
      </c>
      <c r="O6" s="94" t="s">
        <v>142</v>
      </c>
      <c r="P6" s="158">
        <v>3</v>
      </c>
      <c r="Q6" s="94" t="s">
        <v>132</v>
      </c>
      <c r="R6" s="158">
        <v>7</v>
      </c>
      <c r="S6" s="94" t="s">
        <v>129</v>
      </c>
      <c r="T6" s="158">
        <v>13</v>
      </c>
      <c r="U6" s="94" t="s">
        <v>162</v>
      </c>
      <c r="V6" s="158">
        <v>15</v>
      </c>
      <c r="W6" s="94" t="s">
        <v>147</v>
      </c>
      <c r="X6" s="158">
        <v>9</v>
      </c>
      <c r="Y6" s="94" t="s">
        <v>161</v>
      </c>
      <c r="Z6" s="158">
        <v>14</v>
      </c>
      <c r="AA6" s="94" t="s">
        <v>154</v>
      </c>
      <c r="AB6" s="158">
        <v>10</v>
      </c>
      <c r="AC6" s="94" t="s">
        <v>135</v>
      </c>
      <c r="AD6" s="158">
        <v>5</v>
      </c>
      <c r="AE6" s="94"/>
      <c r="AF6" s="102"/>
      <c r="AG6" s="3"/>
      <c r="AH6" s="31"/>
      <c r="AI6" s="5">
        <f t="shared" si="1"/>
        <v>133</v>
      </c>
      <c r="AJ6" s="5">
        <f t="shared" si="2"/>
        <v>106</v>
      </c>
    </row>
    <row r="7" spans="1:36" ht="14.4" x14ac:dyDescent="0.3">
      <c r="A7">
        <f t="shared" si="0"/>
        <v>16</v>
      </c>
      <c r="B7" s="84" t="str">
        <f>'Week 1'!B7</f>
        <v>Alex</v>
      </c>
      <c r="C7" s="95" t="s">
        <v>339</v>
      </c>
      <c r="D7" s="96">
        <v>12</v>
      </c>
      <c r="E7" s="95" t="s">
        <v>360</v>
      </c>
      <c r="F7" s="96">
        <v>6</v>
      </c>
      <c r="G7" s="95" t="s">
        <v>351</v>
      </c>
      <c r="H7" s="96">
        <v>7</v>
      </c>
      <c r="I7" s="95" t="s">
        <v>345</v>
      </c>
      <c r="J7" s="96">
        <v>16</v>
      </c>
      <c r="K7" s="95" t="s">
        <v>350</v>
      </c>
      <c r="L7" s="96">
        <v>14</v>
      </c>
      <c r="M7" s="95" t="s">
        <v>355</v>
      </c>
      <c r="N7" s="96">
        <v>15</v>
      </c>
      <c r="O7" s="95" t="s">
        <v>357</v>
      </c>
      <c r="P7" s="96">
        <v>5</v>
      </c>
      <c r="Q7" s="95" t="s">
        <v>356</v>
      </c>
      <c r="R7" s="96">
        <v>3</v>
      </c>
      <c r="S7" s="95" t="s">
        <v>365</v>
      </c>
      <c r="T7" s="96">
        <v>11</v>
      </c>
      <c r="U7" s="95" t="s">
        <v>348</v>
      </c>
      <c r="V7" s="96">
        <v>10</v>
      </c>
      <c r="W7" s="95" t="s">
        <v>340</v>
      </c>
      <c r="X7" s="96">
        <v>4</v>
      </c>
      <c r="Y7" s="95" t="s">
        <v>338</v>
      </c>
      <c r="Z7" s="96">
        <v>13</v>
      </c>
      <c r="AA7" s="95" t="s">
        <v>347</v>
      </c>
      <c r="AB7" s="96">
        <v>9</v>
      </c>
      <c r="AC7" s="95" t="s">
        <v>363</v>
      </c>
      <c r="AD7" s="96">
        <v>8</v>
      </c>
      <c r="AE7" s="95"/>
      <c r="AF7" s="96"/>
      <c r="AG7" s="6"/>
      <c r="AH7" s="7"/>
      <c r="AI7" s="8">
        <f t="shared" si="1"/>
        <v>133</v>
      </c>
      <c r="AJ7" s="8">
        <f t="shared" si="2"/>
        <v>107</v>
      </c>
    </row>
    <row r="8" spans="1:36" ht="14.4" x14ac:dyDescent="0.3">
      <c r="A8">
        <f t="shared" si="0"/>
        <v>13</v>
      </c>
      <c r="B8" s="85" t="str">
        <f>'Week 1'!B8</f>
        <v>Katelyn</v>
      </c>
      <c r="C8" s="94" t="s">
        <v>339</v>
      </c>
      <c r="D8" s="158">
        <v>13</v>
      </c>
      <c r="E8" s="94" t="s">
        <v>360</v>
      </c>
      <c r="F8" s="158">
        <v>3</v>
      </c>
      <c r="G8" s="94" t="s">
        <v>351</v>
      </c>
      <c r="H8" s="158">
        <v>4</v>
      </c>
      <c r="I8" s="94" t="s">
        <v>345</v>
      </c>
      <c r="J8" s="158">
        <v>16</v>
      </c>
      <c r="K8" s="94" t="s">
        <v>350</v>
      </c>
      <c r="L8" s="158">
        <v>12</v>
      </c>
      <c r="M8" s="94" t="s">
        <v>355</v>
      </c>
      <c r="N8" s="158">
        <v>10</v>
      </c>
      <c r="O8" s="94" t="s">
        <v>357</v>
      </c>
      <c r="P8" s="158">
        <v>8</v>
      </c>
      <c r="Q8" s="94" t="s">
        <v>367</v>
      </c>
      <c r="R8" s="158">
        <v>6</v>
      </c>
      <c r="S8" s="94" t="s">
        <v>365</v>
      </c>
      <c r="T8" s="158">
        <v>9</v>
      </c>
      <c r="U8" s="94" t="s">
        <v>348</v>
      </c>
      <c r="V8" s="158">
        <v>14</v>
      </c>
      <c r="W8" s="94" t="s">
        <v>340</v>
      </c>
      <c r="X8" s="158">
        <v>5</v>
      </c>
      <c r="Y8" s="94" t="s">
        <v>338</v>
      </c>
      <c r="Z8" s="158">
        <v>15</v>
      </c>
      <c r="AA8" s="94" t="s">
        <v>347</v>
      </c>
      <c r="AB8" s="158">
        <v>7</v>
      </c>
      <c r="AC8" s="94" t="s">
        <v>363</v>
      </c>
      <c r="AD8" s="158">
        <v>11</v>
      </c>
      <c r="AE8" s="94"/>
      <c r="AF8" s="100"/>
      <c r="AG8" s="3"/>
      <c r="AH8" s="31"/>
      <c r="AI8" s="5">
        <f t="shared" si="1"/>
        <v>133</v>
      </c>
      <c r="AJ8" s="5">
        <f t="shared" si="2"/>
        <v>108</v>
      </c>
    </row>
    <row r="9" spans="1:36" ht="14.4" x14ac:dyDescent="0.3">
      <c r="A9">
        <f t="shared" si="0"/>
        <v>20</v>
      </c>
      <c r="B9" s="92" t="str">
        <f>'Week 1'!B9</f>
        <v>Shelby</v>
      </c>
      <c r="C9" s="95" t="s">
        <v>148</v>
      </c>
      <c r="D9" s="96">
        <v>14</v>
      </c>
      <c r="E9" s="95" t="s">
        <v>128</v>
      </c>
      <c r="F9" s="96">
        <v>4</v>
      </c>
      <c r="G9" s="95" t="s">
        <v>138</v>
      </c>
      <c r="H9" s="96">
        <v>15</v>
      </c>
      <c r="I9" s="95" t="s">
        <v>134</v>
      </c>
      <c r="J9" s="96">
        <v>16</v>
      </c>
      <c r="K9" s="95" t="s">
        <v>144</v>
      </c>
      <c r="L9" s="96">
        <v>10</v>
      </c>
      <c r="M9" s="95" t="s">
        <v>152</v>
      </c>
      <c r="N9" s="96">
        <v>8</v>
      </c>
      <c r="O9" s="95" t="s">
        <v>127</v>
      </c>
      <c r="P9" s="96">
        <v>6</v>
      </c>
      <c r="Q9" s="95" t="s">
        <v>132</v>
      </c>
      <c r="R9" s="96">
        <v>9</v>
      </c>
      <c r="S9" s="95" t="s">
        <v>129</v>
      </c>
      <c r="T9" s="96">
        <v>7</v>
      </c>
      <c r="U9" s="95" t="s">
        <v>162</v>
      </c>
      <c r="V9" s="96">
        <v>11</v>
      </c>
      <c r="W9" s="95" t="s">
        <v>131</v>
      </c>
      <c r="X9" s="96">
        <v>12</v>
      </c>
      <c r="Y9" s="95" t="s">
        <v>161</v>
      </c>
      <c r="Z9" s="96">
        <v>3</v>
      </c>
      <c r="AA9" s="95" t="s">
        <v>154</v>
      </c>
      <c r="AB9" s="96">
        <v>5</v>
      </c>
      <c r="AC9" s="95" t="s">
        <v>135</v>
      </c>
      <c r="AD9" s="96">
        <v>13</v>
      </c>
      <c r="AE9" s="95"/>
      <c r="AF9" s="96"/>
      <c r="AG9" s="6"/>
      <c r="AH9" s="7"/>
      <c r="AI9" s="8">
        <f t="shared" si="1"/>
        <v>133</v>
      </c>
      <c r="AJ9" s="8">
        <f t="shared" si="2"/>
        <v>100</v>
      </c>
    </row>
    <row r="10" spans="1:36" ht="14.4" x14ac:dyDescent="0.3">
      <c r="A10">
        <f t="shared" si="0"/>
        <v>13</v>
      </c>
      <c r="B10" s="85" t="str">
        <f>'Week 1'!B10</f>
        <v>Chris</v>
      </c>
      <c r="C10" s="94" t="s">
        <v>339</v>
      </c>
      <c r="D10" s="158">
        <v>8</v>
      </c>
      <c r="E10" s="94" t="s">
        <v>352</v>
      </c>
      <c r="F10" s="158">
        <v>3</v>
      </c>
      <c r="G10" s="94" t="s">
        <v>351</v>
      </c>
      <c r="H10" s="158">
        <v>4</v>
      </c>
      <c r="I10" s="94" t="s">
        <v>345</v>
      </c>
      <c r="J10" s="158">
        <v>16</v>
      </c>
      <c r="K10" s="94" t="s">
        <v>350</v>
      </c>
      <c r="L10" s="158">
        <v>14</v>
      </c>
      <c r="M10" s="94" t="s">
        <v>355</v>
      </c>
      <c r="N10" s="158">
        <v>7</v>
      </c>
      <c r="O10" s="94" t="s">
        <v>358</v>
      </c>
      <c r="P10" s="158">
        <v>5</v>
      </c>
      <c r="Q10" s="94" t="s">
        <v>367</v>
      </c>
      <c r="R10" s="158">
        <v>6</v>
      </c>
      <c r="S10" s="94" t="s">
        <v>365</v>
      </c>
      <c r="T10" s="158">
        <v>11</v>
      </c>
      <c r="U10" s="94" t="s">
        <v>348</v>
      </c>
      <c r="V10" s="158">
        <v>13</v>
      </c>
      <c r="W10" s="94" t="s">
        <v>349</v>
      </c>
      <c r="X10" s="158">
        <v>9</v>
      </c>
      <c r="Y10" s="94" t="s">
        <v>338</v>
      </c>
      <c r="Z10" s="158">
        <v>15</v>
      </c>
      <c r="AA10" s="94" t="s">
        <v>347</v>
      </c>
      <c r="AB10" s="158">
        <v>10</v>
      </c>
      <c r="AC10" s="94" t="s">
        <v>363</v>
      </c>
      <c r="AD10" s="158">
        <v>12</v>
      </c>
      <c r="AE10" s="94"/>
      <c r="AF10" s="102"/>
      <c r="AG10" s="3"/>
      <c r="AH10" s="31"/>
      <c r="AI10" s="5">
        <f t="shared" si="1"/>
        <v>133</v>
      </c>
      <c r="AJ10" s="5">
        <f t="shared" si="2"/>
        <v>108</v>
      </c>
    </row>
    <row r="11" spans="1:36" ht="14.4" x14ac:dyDescent="0.3">
      <c r="A11">
        <f t="shared" si="0"/>
        <v>6</v>
      </c>
      <c r="B11" s="84" t="str">
        <f>'Week 1'!B11</f>
        <v>Jeremy</v>
      </c>
      <c r="C11" s="95" t="s">
        <v>148</v>
      </c>
      <c r="D11" s="96">
        <v>13</v>
      </c>
      <c r="E11" s="95" t="s">
        <v>155</v>
      </c>
      <c r="F11" s="96">
        <v>3</v>
      </c>
      <c r="G11" s="95" t="s">
        <v>138</v>
      </c>
      <c r="H11" s="96">
        <v>9</v>
      </c>
      <c r="I11" s="95" t="s">
        <v>134</v>
      </c>
      <c r="J11" s="96">
        <v>16</v>
      </c>
      <c r="K11" s="95" t="s">
        <v>144</v>
      </c>
      <c r="L11" s="96">
        <v>10</v>
      </c>
      <c r="M11" s="95" t="s">
        <v>152</v>
      </c>
      <c r="N11" s="96">
        <v>8</v>
      </c>
      <c r="O11" s="95" t="s">
        <v>127</v>
      </c>
      <c r="P11" s="96">
        <v>6</v>
      </c>
      <c r="Q11" s="95" t="s">
        <v>132</v>
      </c>
      <c r="R11" s="96">
        <v>5</v>
      </c>
      <c r="S11" s="95" t="s">
        <v>129</v>
      </c>
      <c r="T11" s="96">
        <v>11</v>
      </c>
      <c r="U11" s="95" t="s">
        <v>162</v>
      </c>
      <c r="V11" s="96">
        <v>14</v>
      </c>
      <c r="W11" s="95" t="s">
        <v>131</v>
      </c>
      <c r="X11" s="96">
        <v>4</v>
      </c>
      <c r="Y11" s="95" t="s">
        <v>161</v>
      </c>
      <c r="Z11" s="96">
        <v>15</v>
      </c>
      <c r="AA11" s="95" t="s">
        <v>154</v>
      </c>
      <c r="AB11" s="96">
        <v>7</v>
      </c>
      <c r="AC11" s="95" t="s">
        <v>143</v>
      </c>
      <c r="AD11" s="96">
        <v>12</v>
      </c>
      <c r="AE11" s="95"/>
      <c r="AF11" s="96"/>
      <c r="AG11" s="6"/>
      <c r="AH11" s="7"/>
      <c r="AI11" s="8">
        <f t="shared" si="1"/>
        <v>133</v>
      </c>
      <c r="AJ11" s="8">
        <f t="shared" si="2"/>
        <v>114</v>
      </c>
    </row>
    <row r="12" spans="1:36" ht="14.4" x14ac:dyDescent="0.3">
      <c r="A12">
        <f t="shared" si="0"/>
        <v>13</v>
      </c>
      <c r="B12" s="85" t="str">
        <f>'Week 1'!B12</f>
        <v>Sam</v>
      </c>
      <c r="C12" s="94" t="s">
        <v>148</v>
      </c>
      <c r="D12" s="158">
        <v>16</v>
      </c>
      <c r="E12" s="94" t="s">
        <v>155</v>
      </c>
      <c r="F12" s="158">
        <v>4</v>
      </c>
      <c r="G12" s="94" t="s">
        <v>138</v>
      </c>
      <c r="H12" s="158">
        <v>3</v>
      </c>
      <c r="I12" s="94" t="s">
        <v>134</v>
      </c>
      <c r="J12" s="158">
        <v>15</v>
      </c>
      <c r="K12" s="94" t="s">
        <v>144</v>
      </c>
      <c r="L12" s="158">
        <v>14</v>
      </c>
      <c r="M12" s="94" t="s">
        <v>152</v>
      </c>
      <c r="N12" s="158">
        <v>13</v>
      </c>
      <c r="O12" s="94" t="s">
        <v>127</v>
      </c>
      <c r="P12" s="158">
        <v>9</v>
      </c>
      <c r="Q12" s="94" t="s">
        <v>132</v>
      </c>
      <c r="R12" s="158">
        <v>8</v>
      </c>
      <c r="S12" s="94" t="s">
        <v>198</v>
      </c>
      <c r="T12" s="158">
        <v>5</v>
      </c>
      <c r="U12" s="94" t="s">
        <v>162</v>
      </c>
      <c r="V12" s="158">
        <v>12</v>
      </c>
      <c r="W12" s="94" t="s">
        <v>147</v>
      </c>
      <c r="X12" s="158">
        <v>6</v>
      </c>
      <c r="Y12" s="94" t="s">
        <v>161</v>
      </c>
      <c r="Z12" s="158">
        <v>11</v>
      </c>
      <c r="AA12" s="94" t="s">
        <v>154</v>
      </c>
      <c r="AB12" s="158">
        <v>7</v>
      </c>
      <c r="AC12" s="94" t="s">
        <v>143</v>
      </c>
      <c r="AD12" s="158">
        <v>10</v>
      </c>
      <c r="AE12" s="94"/>
      <c r="AF12" s="102"/>
      <c r="AG12" s="3"/>
      <c r="AH12" s="31"/>
      <c r="AI12" s="5">
        <f t="shared" si="1"/>
        <v>133</v>
      </c>
      <c r="AJ12" s="5">
        <f t="shared" si="2"/>
        <v>108</v>
      </c>
    </row>
    <row r="13" spans="1:36" thickBot="1" x14ac:dyDescent="0.35">
      <c r="A13">
        <f t="shared" si="0"/>
        <v>10</v>
      </c>
      <c r="B13" s="84" t="str">
        <f>'Week 1'!B13</f>
        <v>Cody</v>
      </c>
      <c r="C13" s="95" t="s">
        <v>148</v>
      </c>
      <c r="D13" s="96">
        <v>12</v>
      </c>
      <c r="E13" s="95" t="s">
        <v>128</v>
      </c>
      <c r="F13" s="96">
        <v>5</v>
      </c>
      <c r="G13" s="95" t="s">
        <v>138</v>
      </c>
      <c r="H13" s="96">
        <v>10</v>
      </c>
      <c r="I13" s="95" t="s">
        <v>134</v>
      </c>
      <c r="J13" s="96">
        <v>16</v>
      </c>
      <c r="K13" s="95" t="s">
        <v>144</v>
      </c>
      <c r="L13" s="96">
        <v>8</v>
      </c>
      <c r="M13" s="95" t="s">
        <v>152</v>
      </c>
      <c r="N13" s="96">
        <v>13</v>
      </c>
      <c r="O13" s="95" t="s">
        <v>127</v>
      </c>
      <c r="P13" s="96">
        <v>11</v>
      </c>
      <c r="Q13" s="95" t="s">
        <v>141</v>
      </c>
      <c r="R13" s="96">
        <v>4</v>
      </c>
      <c r="S13" s="95" t="s">
        <v>129</v>
      </c>
      <c r="T13" s="96">
        <v>7</v>
      </c>
      <c r="U13" s="95" t="s">
        <v>162</v>
      </c>
      <c r="V13" s="96">
        <v>15</v>
      </c>
      <c r="W13" s="95" t="s">
        <v>131</v>
      </c>
      <c r="X13" s="96">
        <v>3</v>
      </c>
      <c r="Y13" s="95" t="s">
        <v>161</v>
      </c>
      <c r="Z13" s="96">
        <v>14</v>
      </c>
      <c r="AA13" s="95" t="s">
        <v>154</v>
      </c>
      <c r="AB13" s="96">
        <v>9</v>
      </c>
      <c r="AC13" s="160" t="s">
        <v>143</v>
      </c>
      <c r="AD13" s="96">
        <v>6</v>
      </c>
      <c r="AE13" s="95"/>
      <c r="AF13" s="96"/>
      <c r="AG13" s="6"/>
      <c r="AH13" s="7"/>
      <c r="AI13" s="8">
        <f t="shared" si="1"/>
        <v>133</v>
      </c>
      <c r="AJ13" s="8">
        <f t="shared" si="2"/>
        <v>110</v>
      </c>
    </row>
    <row r="14" spans="1:36" thickBot="1" x14ac:dyDescent="0.35">
      <c r="A14">
        <f t="shared" si="0"/>
        <v>19</v>
      </c>
      <c r="B14" s="85" t="str">
        <f>'Week 1'!B14</f>
        <v>Tom</v>
      </c>
      <c r="C14" s="94" t="s">
        <v>339</v>
      </c>
      <c r="D14" s="158">
        <v>11</v>
      </c>
      <c r="E14" s="94" t="s">
        <v>352</v>
      </c>
      <c r="F14" s="158">
        <v>5</v>
      </c>
      <c r="G14" s="94" t="s">
        <v>401</v>
      </c>
      <c r="H14" s="158">
        <v>4</v>
      </c>
      <c r="I14" s="94" t="s">
        <v>345</v>
      </c>
      <c r="J14" s="158">
        <v>16</v>
      </c>
      <c r="K14" s="94" t="s">
        <v>350</v>
      </c>
      <c r="L14" s="158">
        <v>15</v>
      </c>
      <c r="M14" s="94" t="s">
        <v>355</v>
      </c>
      <c r="N14" s="158">
        <v>8</v>
      </c>
      <c r="O14" s="94" t="s">
        <v>357</v>
      </c>
      <c r="P14" s="158">
        <v>7</v>
      </c>
      <c r="Q14" s="94" t="s">
        <v>367</v>
      </c>
      <c r="R14" s="158">
        <v>10</v>
      </c>
      <c r="S14" s="94" t="s">
        <v>365</v>
      </c>
      <c r="T14" s="158">
        <v>9</v>
      </c>
      <c r="U14" s="94" t="s">
        <v>348</v>
      </c>
      <c r="V14" s="158">
        <v>12</v>
      </c>
      <c r="W14" s="94" t="s">
        <v>340</v>
      </c>
      <c r="X14" s="158">
        <v>6</v>
      </c>
      <c r="Y14" s="94" t="s">
        <v>338</v>
      </c>
      <c r="Z14" s="158">
        <v>14</v>
      </c>
      <c r="AA14" s="94" t="s">
        <v>359</v>
      </c>
      <c r="AB14" s="150">
        <v>3</v>
      </c>
      <c r="AC14" s="152" t="s">
        <v>135</v>
      </c>
      <c r="AD14" s="5">
        <v>13</v>
      </c>
      <c r="AE14" s="94"/>
      <c r="AF14" s="100"/>
      <c r="AG14" s="3"/>
      <c r="AH14" s="31"/>
      <c r="AI14" s="5">
        <f t="shared" si="1"/>
        <v>133</v>
      </c>
      <c r="AJ14" s="5">
        <f t="shared" si="2"/>
        <v>104</v>
      </c>
    </row>
    <row r="15" spans="1:36" ht="14.4" x14ac:dyDescent="0.3">
      <c r="A15">
        <f t="shared" si="0"/>
        <v>11</v>
      </c>
      <c r="B15" s="84" t="str">
        <f>'Week 1'!B15</f>
        <v>Austin</v>
      </c>
      <c r="C15" s="95" t="s">
        <v>148</v>
      </c>
      <c r="D15" s="96">
        <v>16</v>
      </c>
      <c r="E15" s="95" t="s">
        <v>128</v>
      </c>
      <c r="F15" s="96">
        <v>6</v>
      </c>
      <c r="G15" s="95" t="s">
        <v>138</v>
      </c>
      <c r="H15" s="96">
        <v>3</v>
      </c>
      <c r="I15" s="95" t="s">
        <v>134</v>
      </c>
      <c r="J15" s="96">
        <v>15</v>
      </c>
      <c r="K15" s="95" t="s">
        <v>144</v>
      </c>
      <c r="L15" s="96">
        <v>10</v>
      </c>
      <c r="M15" s="95" t="s">
        <v>152</v>
      </c>
      <c r="N15" s="96">
        <v>11</v>
      </c>
      <c r="O15" s="95" t="s">
        <v>127</v>
      </c>
      <c r="P15" s="96">
        <v>8</v>
      </c>
      <c r="Q15" s="95" t="s">
        <v>141</v>
      </c>
      <c r="R15" s="96">
        <v>5</v>
      </c>
      <c r="S15" s="95" t="s">
        <v>129</v>
      </c>
      <c r="T15" s="96">
        <v>7</v>
      </c>
      <c r="U15" s="95" t="s">
        <v>162</v>
      </c>
      <c r="V15" s="96">
        <v>13</v>
      </c>
      <c r="W15" s="95" t="s">
        <v>147</v>
      </c>
      <c r="X15" s="96">
        <v>4</v>
      </c>
      <c r="Y15" s="95" t="s">
        <v>161</v>
      </c>
      <c r="Z15" s="96">
        <v>14</v>
      </c>
      <c r="AA15" s="95" t="s">
        <v>154</v>
      </c>
      <c r="AB15" s="96">
        <v>12</v>
      </c>
      <c r="AC15" s="95" t="s">
        <v>143</v>
      </c>
      <c r="AD15" s="96">
        <v>9</v>
      </c>
      <c r="AE15" s="95"/>
      <c r="AF15" s="96"/>
      <c r="AG15" s="6"/>
      <c r="AH15" s="7"/>
      <c r="AI15" s="8">
        <f t="shared" si="1"/>
        <v>133</v>
      </c>
      <c r="AJ15" s="8">
        <f t="shared" si="2"/>
        <v>109</v>
      </c>
    </row>
    <row r="16" spans="1:36" ht="14.4" x14ac:dyDescent="0.3">
      <c r="A16">
        <f t="shared" si="0"/>
        <v>22</v>
      </c>
      <c r="B16" s="85" t="str">
        <f>'Week 1'!B16</f>
        <v>Cecil</v>
      </c>
      <c r="C16" s="94" t="s">
        <v>148</v>
      </c>
      <c r="D16" s="158">
        <v>9</v>
      </c>
      <c r="E16" s="94" t="s">
        <v>155</v>
      </c>
      <c r="F16" s="158">
        <v>5</v>
      </c>
      <c r="G16" s="94" t="s">
        <v>138</v>
      </c>
      <c r="H16" s="158">
        <v>4</v>
      </c>
      <c r="I16" s="94" t="s">
        <v>134</v>
      </c>
      <c r="J16" s="158">
        <v>16</v>
      </c>
      <c r="K16" s="94" t="s">
        <v>144</v>
      </c>
      <c r="L16" s="158">
        <v>15</v>
      </c>
      <c r="M16" s="94" t="s">
        <v>152</v>
      </c>
      <c r="N16" s="158">
        <v>14</v>
      </c>
      <c r="O16" s="94" t="s">
        <v>142</v>
      </c>
      <c r="P16" s="158">
        <v>3</v>
      </c>
      <c r="Q16" s="94" t="s">
        <v>141</v>
      </c>
      <c r="R16" s="158">
        <v>8</v>
      </c>
      <c r="S16" s="94" t="s">
        <v>129</v>
      </c>
      <c r="T16" s="158">
        <v>10</v>
      </c>
      <c r="U16" s="94" t="s">
        <v>162</v>
      </c>
      <c r="V16" s="158">
        <v>12</v>
      </c>
      <c r="W16" s="94" t="s">
        <v>147</v>
      </c>
      <c r="X16" s="158">
        <v>7</v>
      </c>
      <c r="Y16" s="94" t="s">
        <v>161</v>
      </c>
      <c r="Z16" s="158">
        <v>11</v>
      </c>
      <c r="AA16" s="94" t="s">
        <v>154</v>
      </c>
      <c r="AB16" s="158">
        <v>13</v>
      </c>
      <c r="AC16" s="94" t="s">
        <v>143</v>
      </c>
      <c r="AD16" s="158">
        <v>6</v>
      </c>
      <c r="AE16" s="94"/>
      <c r="AF16" s="102"/>
      <c r="AG16" s="3"/>
      <c r="AH16" s="31"/>
      <c r="AI16" s="5">
        <f t="shared" si="1"/>
        <v>133</v>
      </c>
      <c r="AJ16" s="5">
        <f t="shared" si="2"/>
        <v>93</v>
      </c>
    </row>
    <row r="17" spans="1:36" ht="14.4" x14ac:dyDescent="0.3">
      <c r="A17">
        <f t="shared" si="0"/>
        <v>17</v>
      </c>
      <c r="B17" s="70" t="str">
        <f>'Week 1'!B17</f>
        <v>Thadd</v>
      </c>
      <c r="C17" s="25" t="s">
        <v>339</v>
      </c>
      <c r="D17" s="26">
        <v>5</v>
      </c>
      <c r="E17" s="25" t="s">
        <v>360</v>
      </c>
      <c r="F17" s="26">
        <v>8</v>
      </c>
      <c r="G17" s="25" t="s">
        <v>351</v>
      </c>
      <c r="H17" s="26">
        <v>3</v>
      </c>
      <c r="I17" s="25" t="s">
        <v>345</v>
      </c>
      <c r="J17" s="26">
        <v>15</v>
      </c>
      <c r="K17" s="25" t="s">
        <v>350</v>
      </c>
      <c r="L17" s="26">
        <v>10</v>
      </c>
      <c r="M17" s="25" t="s">
        <v>355</v>
      </c>
      <c r="N17" s="26">
        <v>9</v>
      </c>
      <c r="O17" s="25" t="s">
        <v>358</v>
      </c>
      <c r="P17" s="26">
        <v>4</v>
      </c>
      <c r="Q17" s="25" t="s">
        <v>356</v>
      </c>
      <c r="R17" s="26">
        <v>7</v>
      </c>
      <c r="S17" s="25" t="s">
        <v>365</v>
      </c>
      <c r="T17" s="26">
        <v>11</v>
      </c>
      <c r="U17" s="25" t="s">
        <v>348</v>
      </c>
      <c r="V17" s="26">
        <v>14</v>
      </c>
      <c r="W17" s="25" t="s">
        <v>349</v>
      </c>
      <c r="X17" s="26">
        <v>6</v>
      </c>
      <c r="Y17" s="25" t="s">
        <v>338</v>
      </c>
      <c r="Z17" s="26">
        <v>13</v>
      </c>
      <c r="AA17" s="25" t="s">
        <v>347</v>
      </c>
      <c r="AB17" s="26">
        <v>12</v>
      </c>
      <c r="AC17" s="25" t="s">
        <v>363</v>
      </c>
      <c r="AD17" s="26">
        <v>16</v>
      </c>
      <c r="AE17" s="25"/>
      <c r="AF17" s="26"/>
      <c r="AG17" s="25"/>
      <c r="AH17" s="26"/>
      <c r="AI17" s="23">
        <f t="shared" si="1"/>
        <v>133</v>
      </c>
      <c r="AJ17" s="24">
        <f t="shared" si="2"/>
        <v>106</v>
      </c>
    </row>
    <row r="18" spans="1:36" ht="14.4" x14ac:dyDescent="0.3">
      <c r="A18">
        <f t="shared" si="0"/>
        <v>2</v>
      </c>
      <c r="B18" s="85" t="str">
        <f>'Week 1'!B18</f>
        <v>Walker</v>
      </c>
      <c r="C18" s="94" t="s">
        <v>148</v>
      </c>
      <c r="D18" s="158">
        <v>15</v>
      </c>
      <c r="E18" s="94" t="s">
        <v>128</v>
      </c>
      <c r="F18" s="158">
        <v>5</v>
      </c>
      <c r="G18" s="94" t="s">
        <v>149</v>
      </c>
      <c r="H18" s="158">
        <v>3</v>
      </c>
      <c r="I18" s="94" t="s">
        <v>134</v>
      </c>
      <c r="J18" s="158">
        <v>16</v>
      </c>
      <c r="K18" s="94" t="s">
        <v>144</v>
      </c>
      <c r="L18" s="158">
        <v>12</v>
      </c>
      <c r="M18" s="94" t="s">
        <v>152</v>
      </c>
      <c r="N18" s="158">
        <v>11</v>
      </c>
      <c r="O18" s="94" t="s">
        <v>127</v>
      </c>
      <c r="P18" s="158">
        <v>8</v>
      </c>
      <c r="Q18" s="94" t="s">
        <v>132</v>
      </c>
      <c r="R18" s="158">
        <v>4</v>
      </c>
      <c r="S18" s="94" t="s">
        <v>129</v>
      </c>
      <c r="T18" s="158">
        <v>6</v>
      </c>
      <c r="U18" s="94" t="s">
        <v>162</v>
      </c>
      <c r="V18" s="158">
        <v>10</v>
      </c>
      <c r="W18" s="94" t="s">
        <v>147</v>
      </c>
      <c r="X18" s="158">
        <v>7</v>
      </c>
      <c r="Y18" s="94" t="s">
        <v>161</v>
      </c>
      <c r="Z18" s="158">
        <v>14</v>
      </c>
      <c r="AA18" s="94" t="s">
        <v>154</v>
      </c>
      <c r="AB18" s="158">
        <v>9</v>
      </c>
      <c r="AC18" s="94" t="s">
        <v>143</v>
      </c>
      <c r="AD18" s="158">
        <v>13</v>
      </c>
      <c r="AE18" s="94"/>
      <c r="AF18" s="100"/>
      <c r="AG18" s="3"/>
      <c r="AH18" s="31"/>
      <c r="AI18" s="35">
        <f t="shared" si="1"/>
        <v>133</v>
      </c>
      <c r="AJ18" s="36">
        <f t="shared" si="2"/>
        <v>117</v>
      </c>
    </row>
    <row r="19" spans="1:36" ht="14.4" x14ac:dyDescent="0.3">
      <c r="A19">
        <f t="shared" si="0"/>
        <v>23</v>
      </c>
      <c r="B19" s="70" t="str">
        <f>'Week 1'!B19</f>
        <v>A. Little</v>
      </c>
      <c r="C19" s="25" t="s">
        <v>148</v>
      </c>
      <c r="D19" s="26">
        <v>14</v>
      </c>
      <c r="E19" s="25" t="s">
        <v>155</v>
      </c>
      <c r="F19" s="26">
        <v>6</v>
      </c>
      <c r="G19" s="25" t="s">
        <v>138</v>
      </c>
      <c r="H19" s="26">
        <v>3</v>
      </c>
      <c r="I19" s="25" t="s">
        <v>134</v>
      </c>
      <c r="J19" s="26">
        <v>15</v>
      </c>
      <c r="K19" s="25" t="s">
        <v>144</v>
      </c>
      <c r="L19" s="26">
        <v>12</v>
      </c>
      <c r="M19" s="25" t="s">
        <v>152</v>
      </c>
      <c r="N19" s="26">
        <v>4</v>
      </c>
      <c r="O19" s="25" t="s">
        <v>142</v>
      </c>
      <c r="P19" s="26">
        <v>5</v>
      </c>
      <c r="Q19" s="25" t="s">
        <v>132</v>
      </c>
      <c r="R19" s="26">
        <v>7</v>
      </c>
      <c r="S19" s="25" t="s">
        <v>129</v>
      </c>
      <c r="T19" s="26">
        <v>11</v>
      </c>
      <c r="U19" s="25" t="s">
        <v>162</v>
      </c>
      <c r="V19" s="26">
        <v>13</v>
      </c>
      <c r="W19" s="25" t="s">
        <v>147</v>
      </c>
      <c r="X19" s="26">
        <v>9</v>
      </c>
      <c r="Y19" s="25" t="s">
        <v>161</v>
      </c>
      <c r="Z19" s="26">
        <v>16</v>
      </c>
      <c r="AA19" s="25" t="s">
        <v>154</v>
      </c>
      <c r="AB19" s="26">
        <v>10</v>
      </c>
      <c r="AC19" s="25" t="s">
        <v>135</v>
      </c>
      <c r="AD19" s="26">
        <v>8</v>
      </c>
      <c r="AE19" s="25"/>
      <c r="AF19" s="26"/>
      <c r="AG19" s="25"/>
      <c r="AH19" s="26"/>
      <c r="AI19" s="16">
        <f t="shared" si="1"/>
        <v>133</v>
      </c>
      <c r="AJ19" s="8">
        <f t="shared" si="2"/>
        <v>92</v>
      </c>
    </row>
    <row r="20" spans="1:36" ht="14.4" x14ac:dyDescent="0.3">
      <c r="A20">
        <f t="shared" si="0"/>
        <v>3</v>
      </c>
      <c r="B20" s="85" t="str">
        <f>'Week 1'!B20</f>
        <v>Carly</v>
      </c>
      <c r="C20" s="40" t="s">
        <v>148</v>
      </c>
      <c r="D20" s="101">
        <v>8</v>
      </c>
      <c r="E20" s="40" t="s">
        <v>128</v>
      </c>
      <c r="F20" s="101">
        <v>4</v>
      </c>
      <c r="G20" s="40" t="s">
        <v>149</v>
      </c>
      <c r="H20" s="101">
        <v>3</v>
      </c>
      <c r="I20" s="40" t="s">
        <v>134</v>
      </c>
      <c r="J20" s="101">
        <v>16</v>
      </c>
      <c r="K20" s="40" t="s">
        <v>144</v>
      </c>
      <c r="L20" s="101">
        <v>14</v>
      </c>
      <c r="M20" s="40" t="s">
        <v>152</v>
      </c>
      <c r="N20" s="101">
        <v>9</v>
      </c>
      <c r="O20" s="40" t="s">
        <v>127</v>
      </c>
      <c r="P20" s="101">
        <v>6</v>
      </c>
      <c r="Q20" s="40" t="s">
        <v>132</v>
      </c>
      <c r="R20" s="101">
        <v>5</v>
      </c>
      <c r="S20" s="40" t="s">
        <v>129</v>
      </c>
      <c r="T20" s="101">
        <v>11</v>
      </c>
      <c r="U20" s="40" t="s">
        <v>162</v>
      </c>
      <c r="V20" s="101">
        <v>13</v>
      </c>
      <c r="W20" s="40" t="s">
        <v>147</v>
      </c>
      <c r="X20" s="101">
        <v>10</v>
      </c>
      <c r="Y20" s="40" t="s">
        <v>161</v>
      </c>
      <c r="Z20" s="101">
        <v>15</v>
      </c>
      <c r="AA20" s="40" t="s">
        <v>154</v>
      </c>
      <c r="AB20" s="101">
        <v>7</v>
      </c>
      <c r="AC20" s="40" t="s">
        <v>143</v>
      </c>
      <c r="AD20" s="101">
        <v>12</v>
      </c>
      <c r="AE20" s="40"/>
      <c r="AF20" s="101"/>
      <c r="AG20" s="40"/>
      <c r="AH20" s="45"/>
      <c r="AI20" s="35">
        <f t="shared" si="1"/>
        <v>133</v>
      </c>
      <c r="AJ20" s="44">
        <f t="shared" si="2"/>
        <v>116</v>
      </c>
    </row>
    <row r="21" spans="1:36" x14ac:dyDescent="0.3">
      <c r="A21">
        <f t="shared" si="0"/>
        <v>4</v>
      </c>
      <c r="B21" s="84" t="str">
        <f>'Week 1'!B21</f>
        <v>Bobbo</v>
      </c>
      <c r="C21" s="95" t="s">
        <v>403</v>
      </c>
      <c r="D21" s="96">
        <v>13</v>
      </c>
      <c r="E21" s="95" t="s">
        <v>155</v>
      </c>
      <c r="F21" s="96">
        <v>3</v>
      </c>
      <c r="G21" s="95" t="s">
        <v>149</v>
      </c>
      <c r="H21" s="96">
        <v>4</v>
      </c>
      <c r="I21" s="95" t="s">
        <v>134</v>
      </c>
      <c r="J21" s="96">
        <v>16</v>
      </c>
      <c r="K21" s="95" t="s">
        <v>144</v>
      </c>
      <c r="L21" s="96">
        <v>5</v>
      </c>
      <c r="M21" s="95" t="s">
        <v>152</v>
      </c>
      <c r="N21" s="96">
        <v>15</v>
      </c>
      <c r="O21" s="95" t="s">
        <v>127</v>
      </c>
      <c r="P21" s="96">
        <v>10</v>
      </c>
      <c r="Q21" s="95" t="s">
        <v>141</v>
      </c>
      <c r="R21" s="96">
        <v>7</v>
      </c>
      <c r="S21" s="95" t="s">
        <v>129</v>
      </c>
      <c r="T21" s="96">
        <v>11</v>
      </c>
      <c r="U21" s="95" t="s">
        <v>162</v>
      </c>
      <c r="V21" s="96">
        <v>9</v>
      </c>
      <c r="W21" s="95" t="s">
        <v>147</v>
      </c>
      <c r="X21" s="96">
        <v>8</v>
      </c>
      <c r="Y21" s="95" t="s">
        <v>161</v>
      </c>
      <c r="Z21" s="96">
        <v>14</v>
      </c>
      <c r="AA21" s="95" t="s">
        <v>160</v>
      </c>
      <c r="AB21" s="96">
        <v>6</v>
      </c>
      <c r="AC21" s="95" t="s">
        <v>143</v>
      </c>
      <c r="AD21" s="96">
        <v>12</v>
      </c>
      <c r="AE21" s="95"/>
      <c r="AF21" s="96"/>
      <c r="AG21" s="95"/>
      <c r="AH21" s="96"/>
      <c r="AI21" s="8">
        <f t="shared" si="1"/>
        <v>133</v>
      </c>
      <c r="AJ21" s="8">
        <f t="shared" si="2"/>
        <v>115</v>
      </c>
    </row>
    <row r="22" spans="1:36" x14ac:dyDescent="0.3">
      <c r="A22">
        <f t="shared" si="0"/>
        <v>1</v>
      </c>
      <c r="B22" s="85" t="str">
        <f>'Week 1'!B22</f>
        <v>Trent</v>
      </c>
      <c r="C22" s="94" t="s">
        <v>148</v>
      </c>
      <c r="D22" s="158">
        <v>9</v>
      </c>
      <c r="E22" s="94" t="s">
        <v>128</v>
      </c>
      <c r="F22" s="158">
        <v>3</v>
      </c>
      <c r="G22" s="94" t="s">
        <v>149</v>
      </c>
      <c r="H22" s="158">
        <v>7</v>
      </c>
      <c r="I22" s="94" t="s">
        <v>134</v>
      </c>
      <c r="J22" s="158">
        <v>15</v>
      </c>
      <c r="K22" s="94" t="s">
        <v>144</v>
      </c>
      <c r="L22" s="158">
        <v>14</v>
      </c>
      <c r="M22" s="94" t="s">
        <v>152</v>
      </c>
      <c r="N22" s="158">
        <v>11</v>
      </c>
      <c r="O22" s="94" t="s">
        <v>127</v>
      </c>
      <c r="P22" s="158">
        <v>6</v>
      </c>
      <c r="Q22" s="94" t="s">
        <v>141</v>
      </c>
      <c r="R22" s="158">
        <v>8</v>
      </c>
      <c r="S22" s="94" t="s">
        <v>129</v>
      </c>
      <c r="T22" s="158">
        <v>10</v>
      </c>
      <c r="U22" s="94" t="s">
        <v>162</v>
      </c>
      <c r="V22" s="158">
        <v>13</v>
      </c>
      <c r="W22" s="94" t="s">
        <v>147</v>
      </c>
      <c r="X22" s="158">
        <v>5</v>
      </c>
      <c r="Y22" s="94" t="s">
        <v>161</v>
      </c>
      <c r="Z22" s="158">
        <v>16</v>
      </c>
      <c r="AA22" s="94" t="s">
        <v>160</v>
      </c>
      <c r="AB22" s="158">
        <v>4</v>
      </c>
      <c r="AC22" s="94" t="s">
        <v>143</v>
      </c>
      <c r="AD22" s="158">
        <v>12</v>
      </c>
      <c r="AE22" s="94"/>
      <c r="AF22" s="102"/>
      <c r="AG22" s="94"/>
      <c r="AH22" s="98"/>
      <c r="AI22" s="5">
        <f t="shared" si="1"/>
        <v>133</v>
      </c>
      <c r="AJ22" s="5">
        <f t="shared" si="2"/>
        <v>120</v>
      </c>
    </row>
    <row r="23" spans="1:36" x14ac:dyDescent="0.3">
      <c r="A23">
        <f t="shared" si="0"/>
        <v>11</v>
      </c>
      <c r="B23" s="70" t="str">
        <f>'Week 1'!B23</f>
        <v>Dean</v>
      </c>
      <c r="C23" s="95" t="s">
        <v>148</v>
      </c>
      <c r="D23" s="96">
        <v>11</v>
      </c>
      <c r="E23" s="95" t="s">
        <v>128</v>
      </c>
      <c r="F23" s="96">
        <v>3</v>
      </c>
      <c r="G23" s="95" t="s">
        <v>138</v>
      </c>
      <c r="H23" s="96">
        <v>12</v>
      </c>
      <c r="I23" s="95" t="s">
        <v>134</v>
      </c>
      <c r="J23" s="96">
        <v>16</v>
      </c>
      <c r="K23" s="95" t="s">
        <v>144</v>
      </c>
      <c r="L23" s="96">
        <v>14</v>
      </c>
      <c r="M23" s="95" t="s">
        <v>152</v>
      </c>
      <c r="N23" s="96">
        <v>15</v>
      </c>
      <c r="O23" s="95" t="s">
        <v>127</v>
      </c>
      <c r="P23" s="96">
        <v>10</v>
      </c>
      <c r="Q23" s="95" t="s">
        <v>132</v>
      </c>
      <c r="R23" s="96">
        <v>5</v>
      </c>
      <c r="S23" s="95" t="s">
        <v>129</v>
      </c>
      <c r="T23" s="96">
        <v>6</v>
      </c>
      <c r="U23" s="95" t="s">
        <v>162</v>
      </c>
      <c r="V23" s="96">
        <v>9</v>
      </c>
      <c r="W23" s="95" t="s">
        <v>147</v>
      </c>
      <c r="X23" s="96">
        <v>8</v>
      </c>
      <c r="Y23" s="95" t="s">
        <v>161</v>
      </c>
      <c r="Z23" s="96">
        <v>13</v>
      </c>
      <c r="AA23" s="95" t="s">
        <v>154</v>
      </c>
      <c r="AB23" s="96">
        <v>4</v>
      </c>
      <c r="AC23" s="95" t="s">
        <v>143</v>
      </c>
      <c r="AD23" s="96">
        <v>7</v>
      </c>
      <c r="AE23" s="95"/>
      <c r="AF23" s="96"/>
      <c r="AG23" s="95"/>
      <c r="AH23" s="96"/>
      <c r="AI23" s="8">
        <f t="shared" si="1"/>
        <v>133</v>
      </c>
      <c r="AJ23" s="8">
        <f t="shared" si="2"/>
        <v>109</v>
      </c>
    </row>
    <row r="24" spans="1:36" x14ac:dyDescent="0.3">
      <c r="A24">
        <f t="shared" si="0"/>
        <v>7</v>
      </c>
      <c r="B24" s="85" t="str">
        <f>'Week 1'!B24</f>
        <v>Randi</v>
      </c>
      <c r="C24" s="94" t="s">
        <v>148</v>
      </c>
      <c r="D24" s="158">
        <v>11</v>
      </c>
      <c r="E24" s="94" t="s">
        <v>128</v>
      </c>
      <c r="F24" s="158">
        <v>3</v>
      </c>
      <c r="G24" s="94" t="s">
        <v>149</v>
      </c>
      <c r="H24" s="158">
        <v>4</v>
      </c>
      <c r="I24" s="94" t="s">
        <v>134</v>
      </c>
      <c r="J24" s="158">
        <v>16</v>
      </c>
      <c r="K24" s="94" t="s">
        <v>144</v>
      </c>
      <c r="L24" s="158">
        <v>13</v>
      </c>
      <c r="M24" s="94" t="s">
        <v>152</v>
      </c>
      <c r="N24" s="158">
        <v>10</v>
      </c>
      <c r="O24" s="94" t="s">
        <v>127</v>
      </c>
      <c r="P24" s="158">
        <v>7</v>
      </c>
      <c r="Q24" s="94" t="s">
        <v>141</v>
      </c>
      <c r="R24" s="158">
        <v>6</v>
      </c>
      <c r="S24" s="94" t="s">
        <v>129</v>
      </c>
      <c r="T24" s="158">
        <v>8</v>
      </c>
      <c r="U24" s="94" t="s">
        <v>162</v>
      </c>
      <c r="V24" s="158">
        <v>14</v>
      </c>
      <c r="W24" s="94" t="s">
        <v>147</v>
      </c>
      <c r="X24" s="158">
        <v>5</v>
      </c>
      <c r="Y24" s="94" t="s">
        <v>161</v>
      </c>
      <c r="Z24" s="158">
        <v>15</v>
      </c>
      <c r="AA24" s="94" t="s">
        <v>154</v>
      </c>
      <c r="AB24" s="158">
        <v>9</v>
      </c>
      <c r="AC24" s="94" t="s">
        <v>143</v>
      </c>
      <c r="AD24" s="158">
        <v>12</v>
      </c>
      <c r="AE24" s="94"/>
      <c r="AF24" s="102"/>
      <c r="AG24" s="94"/>
      <c r="AH24" s="98"/>
      <c r="AI24" s="5">
        <f t="shared" si="1"/>
        <v>133</v>
      </c>
      <c r="AJ24" s="5">
        <f t="shared" si="2"/>
        <v>113</v>
      </c>
    </row>
    <row r="25" spans="1:36" x14ac:dyDescent="0.3">
      <c r="A25">
        <f t="shared" si="0"/>
        <v>8</v>
      </c>
      <c r="B25" s="70" t="str">
        <f>'Week 1'!B25</f>
        <v>Brett J.</v>
      </c>
      <c r="C25" s="95" t="s">
        <v>153</v>
      </c>
      <c r="D25" s="96">
        <v>4</v>
      </c>
      <c r="E25" s="95" t="s">
        <v>155</v>
      </c>
      <c r="F25" s="96">
        <v>5</v>
      </c>
      <c r="G25" s="95" t="s">
        <v>138</v>
      </c>
      <c r="H25" s="96">
        <v>3</v>
      </c>
      <c r="I25" s="95" t="s">
        <v>134</v>
      </c>
      <c r="J25" s="96">
        <v>16</v>
      </c>
      <c r="K25" s="95" t="s">
        <v>144</v>
      </c>
      <c r="L25" s="96">
        <v>13</v>
      </c>
      <c r="M25" s="95" t="s">
        <v>152</v>
      </c>
      <c r="N25" s="96">
        <v>11</v>
      </c>
      <c r="O25" s="95" t="s">
        <v>127</v>
      </c>
      <c r="P25" s="96">
        <v>10</v>
      </c>
      <c r="Q25" s="95" t="s">
        <v>132</v>
      </c>
      <c r="R25" s="96">
        <v>7</v>
      </c>
      <c r="S25" s="95" t="s">
        <v>129</v>
      </c>
      <c r="T25" s="96">
        <v>12</v>
      </c>
      <c r="U25" s="95" t="s">
        <v>162</v>
      </c>
      <c r="V25" s="96">
        <v>14</v>
      </c>
      <c r="W25" s="95" t="s">
        <v>131</v>
      </c>
      <c r="X25" s="96">
        <v>6</v>
      </c>
      <c r="Y25" s="95" t="s">
        <v>161</v>
      </c>
      <c r="Z25" s="96">
        <v>15</v>
      </c>
      <c r="AA25" s="95" t="s">
        <v>154</v>
      </c>
      <c r="AB25" s="96">
        <v>9</v>
      </c>
      <c r="AC25" s="95" t="s">
        <v>143</v>
      </c>
      <c r="AD25" s="96">
        <v>8</v>
      </c>
      <c r="AE25" s="95"/>
      <c r="AF25" s="96"/>
      <c r="AG25" s="95"/>
      <c r="AH25" s="96"/>
      <c r="AI25" s="8">
        <f t="shared" si="1"/>
        <v>133</v>
      </c>
      <c r="AJ25" s="8">
        <f t="shared" si="2"/>
        <v>112</v>
      </c>
    </row>
    <row r="26" spans="1:36" x14ac:dyDescent="0.3">
      <c r="A26">
        <f t="shared" si="0"/>
        <v>23</v>
      </c>
      <c r="B26" s="85" t="str">
        <f>'Week 1'!B26</f>
        <v>Derek</v>
      </c>
      <c r="C26" s="94" t="s">
        <v>148</v>
      </c>
      <c r="D26" s="158">
        <v>9</v>
      </c>
      <c r="E26" s="94" t="s">
        <v>128</v>
      </c>
      <c r="F26" s="158">
        <v>10</v>
      </c>
      <c r="G26" s="94" t="s">
        <v>138</v>
      </c>
      <c r="H26" s="158">
        <v>4</v>
      </c>
      <c r="I26" s="94" t="s">
        <v>134</v>
      </c>
      <c r="J26" s="158">
        <v>16</v>
      </c>
      <c r="K26" s="94" t="s">
        <v>144</v>
      </c>
      <c r="L26" s="158">
        <v>7</v>
      </c>
      <c r="M26" s="94" t="s">
        <v>152</v>
      </c>
      <c r="N26" s="158">
        <v>13</v>
      </c>
      <c r="O26" s="94" t="s">
        <v>142</v>
      </c>
      <c r="P26" s="158">
        <v>6</v>
      </c>
      <c r="Q26" s="94" t="s">
        <v>132</v>
      </c>
      <c r="R26" s="158">
        <v>14</v>
      </c>
      <c r="S26" s="94" t="s">
        <v>198</v>
      </c>
      <c r="T26" s="158">
        <v>12</v>
      </c>
      <c r="U26" s="94" t="s">
        <v>146</v>
      </c>
      <c r="V26" s="158">
        <v>5</v>
      </c>
      <c r="W26" s="94" t="s">
        <v>131</v>
      </c>
      <c r="X26" s="158">
        <v>8</v>
      </c>
      <c r="Y26" s="94" t="s">
        <v>161</v>
      </c>
      <c r="Z26" s="158">
        <v>15</v>
      </c>
      <c r="AA26" s="94" t="s">
        <v>154</v>
      </c>
      <c r="AB26" s="158">
        <v>11</v>
      </c>
      <c r="AC26" s="94" t="s">
        <v>135</v>
      </c>
      <c r="AD26" s="158">
        <v>3</v>
      </c>
      <c r="AE26" s="94"/>
      <c r="AF26" s="119"/>
      <c r="AG26" s="94"/>
      <c r="AH26" s="119"/>
      <c r="AI26" s="5">
        <f t="shared" si="1"/>
        <v>133</v>
      </c>
      <c r="AJ26" s="5">
        <f t="shared" si="2"/>
        <v>92</v>
      </c>
    </row>
    <row r="27" spans="1:36" x14ac:dyDescent="0.3">
      <c r="A27">
        <f t="shared" si="0"/>
        <v>25</v>
      </c>
      <c r="B27" s="70" t="str">
        <f>'Week 1'!B27</f>
        <v>Colby</v>
      </c>
      <c r="C27" s="95" t="s">
        <v>148</v>
      </c>
      <c r="D27" s="96">
        <v>10</v>
      </c>
      <c r="E27" s="95" t="s">
        <v>128</v>
      </c>
      <c r="F27" s="96">
        <v>12</v>
      </c>
      <c r="G27" s="95" t="s">
        <v>138</v>
      </c>
      <c r="H27" s="96">
        <v>11</v>
      </c>
      <c r="I27" s="95" t="s">
        <v>134</v>
      </c>
      <c r="J27" s="96">
        <v>15</v>
      </c>
      <c r="K27" s="95" t="s">
        <v>126</v>
      </c>
      <c r="L27" s="96">
        <v>9</v>
      </c>
      <c r="M27" s="95" t="s">
        <v>152</v>
      </c>
      <c r="N27" s="96">
        <v>13</v>
      </c>
      <c r="O27" s="95" t="s">
        <v>127</v>
      </c>
      <c r="P27" s="96">
        <v>7</v>
      </c>
      <c r="Q27" s="95" t="s">
        <v>141</v>
      </c>
      <c r="R27" s="96">
        <v>14</v>
      </c>
      <c r="S27" s="95" t="s">
        <v>129</v>
      </c>
      <c r="T27" s="96">
        <v>4</v>
      </c>
      <c r="U27" s="95" t="s">
        <v>146</v>
      </c>
      <c r="V27" s="96">
        <v>6</v>
      </c>
      <c r="W27" s="95" t="s">
        <v>147</v>
      </c>
      <c r="X27" s="96">
        <v>5</v>
      </c>
      <c r="Y27" s="95" t="s">
        <v>161</v>
      </c>
      <c r="Z27" s="96">
        <v>16</v>
      </c>
      <c r="AA27" s="95" t="s">
        <v>160</v>
      </c>
      <c r="AB27" s="96">
        <v>8</v>
      </c>
      <c r="AC27" s="95" t="s">
        <v>143</v>
      </c>
      <c r="AD27" s="96">
        <v>3</v>
      </c>
      <c r="AE27" s="95"/>
      <c r="AF27" s="96"/>
      <c r="AG27" s="95"/>
      <c r="AH27" s="96"/>
      <c r="AI27" s="8">
        <f t="shared" si="1"/>
        <v>133</v>
      </c>
      <c r="AJ27" s="8">
        <f t="shared" si="2"/>
        <v>88</v>
      </c>
    </row>
    <row r="28" spans="1:36" x14ac:dyDescent="0.3">
      <c r="A28">
        <f t="shared" si="0"/>
        <v>9</v>
      </c>
      <c r="B28" s="85" t="str">
        <f>'Week 1'!B28</f>
        <v>Bret F.</v>
      </c>
      <c r="C28" s="94" t="s">
        <v>148</v>
      </c>
      <c r="D28" s="158">
        <v>11</v>
      </c>
      <c r="E28" s="94" t="s">
        <v>128</v>
      </c>
      <c r="F28" s="158">
        <v>10</v>
      </c>
      <c r="G28" s="94" t="s">
        <v>138</v>
      </c>
      <c r="H28" s="158">
        <v>3</v>
      </c>
      <c r="I28" s="94" t="s">
        <v>134</v>
      </c>
      <c r="J28" s="158">
        <v>15</v>
      </c>
      <c r="K28" s="94" t="s">
        <v>144</v>
      </c>
      <c r="L28" s="158">
        <v>12</v>
      </c>
      <c r="M28" s="94" t="s">
        <v>152</v>
      </c>
      <c r="N28" s="158">
        <v>13</v>
      </c>
      <c r="O28" s="94" t="s">
        <v>127</v>
      </c>
      <c r="P28" s="158">
        <v>9</v>
      </c>
      <c r="Q28" s="94" t="s">
        <v>141</v>
      </c>
      <c r="R28" s="158">
        <v>5</v>
      </c>
      <c r="S28" s="94" t="s">
        <v>129</v>
      </c>
      <c r="T28" s="158">
        <v>4</v>
      </c>
      <c r="U28" s="94" t="s">
        <v>162</v>
      </c>
      <c r="V28" s="158">
        <v>7</v>
      </c>
      <c r="W28" s="94" t="s">
        <v>147</v>
      </c>
      <c r="X28" s="158">
        <v>6</v>
      </c>
      <c r="Y28" s="94" t="s">
        <v>161</v>
      </c>
      <c r="Z28" s="158">
        <v>14</v>
      </c>
      <c r="AA28" s="94" t="s">
        <v>154</v>
      </c>
      <c r="AB28" s="158">
        <v>8</v>
      </c>
      <c r="AC28" s="94" t="s">
        <v>143</v>
      </c>
      <c r="AD28" s="158">
        <v>16</v>
      </c>
      <c r="AE28" s="94"/>
      <c r="AF28" s="119"/>
      <c r="AG28" s="94"/>
      <c r="AH28" s="119"/>
      <c r="AI28" s="5">
        <f t="shared" si="1"/>
        <v>133</v>
      </c>
      <c r="AJ28" s="5">
        <f t="shared" si="2"/>
        <v>111</v>
      </c>
    </row>
    <row r="29" spans="1:36" ht="15.65" thickBot="1" x14ac:dyDescent="0.35">
      <c r="A29">
        <f t="shared" si="0"/>
        <v>21</v>
      </c>
      <c r="B29" s="93" t="str">
        <f>'Week 1'!B29</f>
        <v>Chad</v>
      </c>
      <c r="C29" s="53" t="s">
        <v>148</v>
      </c>
      <c r="D29" s="54">
        <v>16</v>
      </c>
      <c r="E29" s="53" t="s">
        <v>155</v>
      </c>
      <c r="F29" s="54">
        <v>4</v>
      </c>
      <c r="G29" s="53" t="s">
        <v>138</v>
      </c>
      <c r="H29" s="54">
        <v>7</v>
      </c>
      <c r="I29" s="53" t="s">
        <v>134</v>
      </c>
      <c r="J29" s="54">
        <v>14</v>
      </c>
      <c r="K29" s="53" t="s">
        <v>144</v>
      </c>
      <c r="L29" s="54">
        <v>10</v>
      </c>
      <c r="M29" s="53" t="s">
        <v>123</v>
      </c>
      <c r="N29" s="54">
        <v>5</v>
      </c>
      <c r="O29" s="53" t="s">
        <v>142</v>
      </c>
      <c r="P29" s="54">
        <v>3</v>
      </c>
      <c r="Q29" s="53" t="s">
        <v>141</v>
      </c>
      <c r="R29" s="54">
        <v>8</v>
      </c>
      <c r="S29" s="53" t="s">
        <v>129</v>
      </c>
      <c r="T29" s="54">
        <v>11</v>
      </c>
      <c r="U29" s="53" t="s">
        <v>162</v>
      </c>
      <c r="V29" s="54">
        <v>12</v>
      </c>
      <c r="W29" s="53" t="s">
        <v>131</v>
      </c>
      <c r="X29" s="54">
        <v>6</v>
      </c>
      <c r="Y29" s="53" t="s">
        <v>161</v>
      </c>
      <c r="Z29" s="54">
        <v>13</v>
      </c>
      <c r="AA29" s="53" t="s">
        <v>154</v>
      </c>
      <c r="AB29" s="54">
        <v>9</v>
      </c>
      <c r="AC29" s="53" t="s">
        <v>143</v>
      </c>
      <c r="AD29" s="54">
        <v>15</v>
      </c>
      <c r="AE29" s="53"/>
      <c r="AF29" s="54"/>
      <c r="AG29" s="53"/>
      <c r="AH29" s="54"/>
      <c r="AI29" s="48">
        <f t="shared" si="1"/>
        <v>133</v>
      </c>
      <c r="AJ29" s="48">
        <f t="shared" si="2"/>
        <v>97</v>
      </c>
    </row>
    <row r="30" spans="1:36" ht="15.65" thickBot="1" x14ac:dyDescent="0.35">
      <c r="B30" s="52" t="s">
        <v>15</v>
      </c>
      <c r="C30" s="193" t="s">
        <v>163</v>
      </c>
      <c r="D30" s="193"/>
      <c r="E30" s="193" t="s">
        <v>133</v>
      </c>
      <c r="F30" s="193"/>
      <c r="G30" s="193" t="s">
        <v>136</v>
      </c>
      <c r="H30" s="193"/>
      <c r="I30" s="193" t="s">
        <v>137</v>
      </c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28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5" spans="2:36" ht="15.65" thickBot="1" x14ac:dyDescent="0.35"/>
    <row r="36" spans="2:36" ht="15.65" thickBot="1" x14ac:dyDescent="0.35">
      <c r="B36" s="21" t="s">
        <v>0</v>
      </c>
      <c r="C36" s="183" t="s">
        <v>148</v>
      </c>
      <c r="D36" s="183"/>
      <c r="E36" s="183" t="s">
        <v>128</v>
      </c>
      <c r="F36" s="183"/>
      <c r="G36" s="183" t="s">
        <v>149</v>
      </c>
      <c r="H36" s="183"/>
      <c r="I36" s="183" t="s">
        <v>134</v>
      </c>
      <c r="J36" s="183"/>
      <c r="K36" s="183" t="s">
        <v>144</v>
      </c>
      <c r="L36" s="183"/>
      <c r="M36" s="183" t="s">
        <v>152</v>
      </c>
      <c r="N36" s="183"/>
      <c r="O36" s="183" t="s">
        <v>127</v>
      </c>
      <c r="P36" s="183"/>
      <c r="Q36" s="183" t="s">
        <v>132</v>
      </c>
      <c r="R36" s="183"/>
      <c r="S36" s="183" t="s">
        <v>129</v>
      </c>
      <c r="T36" s="183"/>
      <c r="U36" s="183" t="s">
        <v>162</v>
      </c>
      <c r="V36" s="183"/>
      <c r="W36" s="183" t="s">
        <v>131</v>
      </c>
      <c r="X36" s="183"/>
      <c r="Y36" s="183" t="s">
        <v>161</v>
      </c>
      <c r="Z36" s="183"/>
      <c r="AA36" s="183" t="s">
        <v>160</v>
      </c>
      <c r="AB36" s="183"/>
      <c r="AC36" s="183" t="s">
        <v>143</v>
      </c>
      <c r="AD36" s="183"/>
      <c r="AE36" s="183" t="str">
        <f>K3</f>
        <v>CAR@NO</v>
      </c>
      <c r="AF36" s="183"/>
      <c r="AG36" s="183">
        <f>AG3</f>
        <v>0</v>
      </c>
      <c r="AH36" s="187"/>
      <c r="AI36" s="18"/>
    </row>
    <row r="37" spans="2:36" x14ac:dyDescent="0.3">
      <c r="B37" s="20" t="str">
        <f t="shared" ref="B37:B62" si="3">B4</f>
        <v>Tyson</v>
      </c>
      <c r="C37" s="174">
        <f t="shared" ref="C37:AC37" si="4">IF(C4=C$36,D4,"-")</f>
        <v>15</v>
      </c>
      <c r="D37" s="174"/>
      <c r="E37" s="174" t="str">
        <f t="shared" si="4"/>
        <v>-</v>
      </c>
      <c r="F37" s="174"/>
      <c r="G37" s="174">
        <f t="shared" si="4"/>
        <v>3</v>
      </c>
      <c r="H37" s="174"/>
      <c r="I37" s="174">
        <f t="shared" si="4"/>
        <v>16</v>
      </c>
      <c r="J37" s="174"/>
      <c r="K37" s="174">
        <f t="shared" si="4"/>
        <v>14</v>
      </c>
      <c r="L37" s="174"/>
      <c r="M37" s="174">
        <f t="shared" si="4"/>
        <v>11</v>
      </c>
      <c r="N37" s="174"/>
      <c r="O37" s="174" t="str">
        <f t="shared" si="4"/>
        <v>-</v>
      </c>
      <c r="P37" s="174"/>
      <c r="Q37" s="174">
        <f t="shared" si="4"/>
        <v>4</v>
      </c>
      <c r="R37" s="174"/>
      <c r="S37" s="174" t="str">
        <f t="shared" si="4"/>
        <v>-</v>
      </c>
      <c r="T37" s="174"/>
      <c r="U37" s="174">
        <f t="shared" si="4"/>
        <v>10</v>
      </c>
      <c r="V37" s="174"/>
      <c r="W37" s="174" t="str">
        <f t="shared" si="4"/>
        <v>-</v>
      </c>
      <c r="X37" s="174"/>
      <c r="Y37" s="174">
        <f t="shared" si="4"/>
        <v>13</v>
      </c>
      <c r="Z37" s="174"/>
      <c r="AA37" s="174" t="str">
        <f t="shared" si="4"/>
        <v>-</v>
      </c>
      <c r="AB37" s="174"/>
      <c r="AC37" s="174" t="str">
        <f t="shared" si="4"/>
        <v>-</v>
      </c>
      <c r="AD37" s="174"/>
      <c r="AE37" s="174"/>
      <c r="AF37" s="174"/>
      <c r="AG37" s="174"/>
      <c r="AH37" s="174"/>
      <c r="AJ37" s="19">
        <f t="shared" ref="AJ37:AJ62" si="5">COUNTIF(C37:AH37,"&gt;=1")</f>
        <v>8</v>
      </c>
    </row>
    <row r="38" spans="2:36" x14ac:dyDescent="0.3">
      <c r="B38" s="91" t="str">
        <f t="shared" si="3"/>
        <v>Ben</v>
      </c>
      <c r="C38" s="172">
        <f t="shared" ref="C38:AC38" si="6">IF(C5=C$36,D5,"-")</f>
        <v>16</v>
      </c>
      <c r="D38" s="172"/>
      <c r="E38" s="172">
        <f t="shared" si="6"/>
        <v>5</v>
      </c>
      <c r="F38" s="172"/>
      <c r="G38" s="172" t="str">
        <f t="shared" si="6"/>
        <v>-</v>
      </c>
      <c r="H38" s="172"/>
      <c r="I38" s="172">
        <f t="shared" si="6"/>
        <v>14</v>
      </c>
      <c r="J38" s="172"/>
      <c r="K38" s="172">
        <f t="shared" si="6"/>
        <v>13</v>
      </c>
      <c r="L38" s="172"/>
      <c r="M38" s="172">
        <f t="shared" si="6"/>
        <v>10</v>
      </c>
      <c r="N38" s="172"/>
      <c r="O38" s="172">
        <f t="shared" si="6"/>
        <v>4</v>
      </c>
      <c r="P38" s="172"/>
      <c r="Q38" s="172" t="str">
        <f t="shared" si="6"/>
        <v>-</v>
      </c>
      <c r="R38" s="172"/>
      <c r="S38" s="172">
        <f t="shared" si="6"/>
        <v>6</v>
      </c>
      <c r="T38" s="172"/>
      <c r="U38" s="172">
        <f t="shared" si="6"/>
        <v>12</v>
      </c>
      <c r="V38" s="172"/>
      <c r="W38" s="172">
        <f t="shared" si="6"/>
        <v>9</v>
      </c>
      <c r="X38" s="172"/>
      <c r="Y38" s="172">
        <f t="shared" si="6"/>
        <v>11</v>
      </c>
      <c r="Z38" s="172"/>
      <c r="AA38" s="172" t="str">
        <f t="shared" si="6"/>
        <v>-</v>
      </c>
      <c r="AB38" s="172"/>
      <c r="AC38" s="172">
        <f t="shared" si="6"/>
        <v>15</v>
      </c>
      <c r="AD38" s="172"/>
      <c r="AE38" s="172"/>
      <c r="AF38" s="172"/>
      <c r="AG38" s="172"/>
      <c r="AH38" s="172"/>
      <c r="AJ38" s="19">
        <f t="shared" si="5"/>
        <v>11</v>
      </c>
    </row>
    <row r="39" spans="2:36" x14ac:dyDescent="0.3">
      <c r="B39" s="10" t="str">
        <f t="shared" si="3"/>
        <v>Trevor</v>
      </c>
      <c r="C39" s="174">
        <f t="shared" ref="C39:AC39" si="7">IF(C6=C$36,D6,"-")</f>
        <v>11</v>
      </c>
      <c r="D39" s="174"/>
      <c r="E39" s="174">
        <f t="shared" si="7"/>
        <v>6</v>
      </c>
      <c r="F39" s="174"/>
      <c r="G39" s="174">
        <f t="shared" si="7"/>
        <v>4</v>
      </c>
      <c r="H39" s="174"/>
      <c r="I39" s="174">
        <f t="shared" si="7"/>
        <v>16</v>
      </c>
      <c r="J39" s="174"/>
      <c r="K39" s="174">
        <f t="shared" si="7"/>
        <v>8</v>
      </c>
      <c r="L39" s="174"/>
      <c r="M39" s="174">
        <f t="shared" si="7"/>
        <v>12</v>
      </c>
      <c r="N39" s="174"/>
      <c r="O39" s="174" t="str">
        <f t="shared" si="7"/>
        <v>-</v>
      </c>
      <c r="P39" s="174"/>
      <c r="Q39" s="174">
        <f t="shared" si="7"/>
        <v>7</v>
      </c>
      <c r="R39" s="174"/>
      <c r="S39" s="174">
        <f t="shared" si="7"/>
        <v>13</v>
      </c>
      <c r="T39" s="174"/>
      <c r="U39" s="174">
        <f t="shared" si="7"/>
        <v>15</v>
      </c>
      <c r="V39" s="174"/>
      <c r="W39" s="174" t="str">
        <f t="shared" si="7"/>
        <v>-</v>
      </c>
      <c r="X39" s="174"/>
      <c r="Y39" s="174">
        <f t="shared" si="7"/>
        <v>14</v>
      </c>
      <c r="Z39" s="174"/>
      <c r="AA39" s="174" t="str">
        <f t="shared" si="7"/>
        <v>-</v>
      </c>
      <c r="AB39" s="174"/>
      <c r="AC39" s="174" t="str">
        <f t="shared" si="7"/>
        <v>-</v>
      </c>
      <c r="AD39" s="174"/>
      <c r="AE39" s="174"/>
      <c r="AF39" s="174"/>
      <c r="AG39" s="174"/>
      <c r="AH39" s="174"/>
      <c r="AJ39" s="19">
        <f t="shared" si="5"/>
        <v>10</v>
      </c>
    </row>
    <row r="40" spans="2:36" x14ac:dyDescent="0.3">
      <c r="B40" s="91" t="str">
        <f t="shared" si="3"/>
        <v>Alex</v>
      </c>
      <c r="C40" s="172">
        <f t="shared" ref="C40:AC40" si="8">IF(C7=C$36,D7,"-")</f>
        <v>12</v>
      </c>
      <c r="D40" s="172"/>
      <c r="E40" s="172" t="str">
        <f t="shared" si="8"/>
        <v>-</v>
      </c>
      <c r="F40" s="172"/>
      <c r="G40" s="172" t="str">
        <f t="shared" si="8"/>
        <v>-</v>
      </c>
      <c r="H40" s="172"/>
      <c r="I40" s="172">
        <f t="shared" si="8"/>
        <v>16</v>
      </c>
      <c r="J40" s="172"/>
      <c r="K40" s="172">
        <f t="shared" si="8"/>
        <v>14</v>
      </c>
      <c r="L40" s="172"/>
      <c r="M40" s="172">
        <f t="shared" si="8"/>
        <v>15</v>
      </c>
      <c r="N40" s="172"/>
      <c r="O40" s="172">
        <f t="shared" si="8"/>
        <v>5</v>
      </c>
      <c r="P40" s="172"/>
      <c r="Q40" s="172">
        <f t="shared" si="8"/>
        <v>3</v>
      </c>
      <c r="R40" s="172"/>
      <c r="S40" s="172">
        <f t="shared" si="8"/>
        <v>11</v>
      </c>
      <c r="T40" s="172"/>
      <c r="U40" s="172">
        <f t="shared" si="8"/>
        <v>10</v>
      </c>
      <c r="V40" s="172"/>
      <c r="W40" s="172" t="str">
        <f t="shared" si="8"/>
        <v>-</v>
      </c>
      <c r="X40" s="172"/>
      <c r="Y40" s="172">
        <f t="shared" si="8"/>
        <v>13</v>
      </c>
      <c r="Z40" s="172"/>
      <c r="AA40" s="172" t="str">
        <f t="shared" si="8"/>
        <v>-</v>
      </c>
      <c r="AB40" s="172"/>
      <c r="AC40" s="172">
        <f t="shared" si="8"/>
        <v>8</v>
      </c>
      <c r="AD40" s="172"/>
      <c r="AE40" s="172"/>
      <c r="AF40" s="172"/>
      <c r="AG40" s="172"/>
      <c r="AH40" s="172"/>
      <c r="AJ40" s="19">
        <f t="shared" si="5"/>
        <v>10</v>
      </c>
    </row>
    <row r="41" spans="2:36" x14ac:dyDescent="0.3">
      <c r="B41" s="10" t="str">
        <f t="shared" si="3"/>
        <v>Katelyn</v>
      </c>
      <c r="C41" s="174">
        <f t="shared" ref="C41:AC41" si="9">IF(C8=C$36,D8,"-")</f>
        <v>13</v>
      </c>
      <c r="D41" s="174"/>
      <c r="E41" s="174" t="str">
        <f t="shared" si="9"/>
        <v>-</v>
      </c>
      <c r="F41" s="174"/>
      <c r="G41" s="174" t="str">
        <f t="shared" si="9"/>
        <v>-</v>
      </c>
      <c r="H41" s="174"/>
      <c r="I41" s="174">
        <f t="shared" si="9"/>
        <v>16</v>
      </c>
      <c r="J41" s="174"/>
      <c r="K41" s="174">
        <f t="shared" si="9"/>
        <v>12</v>
      </c>
      <c r="L41" s="174"/>
      <c r="M41" s="174">
        <f t="shared" si="9"/>
        <v>10</v>
      </c>
      <c r="N41" s="174"/>
      <c r="O41" s="174">
        <f t="shared" si="9"/>
        <v>8</v>
      </c>
      <c r="P41" s="174"/>
      <c r="Q41" s="174" t="str">
        <f t="shared" si="9"/>
        <v>-</v>
      </c>
      <c r="R41" s="174"/>
      <c r="S41" s="174">
        <f t="shared" si="9"/>
        <v>9</v>
      </c>
      <c r="T41" s="174"/>
      <c r="U41" s="174">
        <f t="shared" si="9"/>
        <v>14</v>
      </c>
      <c r="V41" s="174"/>
      <c r="W41" s="174" t="str">
        <f t="shared" si="9"/>
        <v>-</v>
      </c>
      <c r="X41" s="174"/>
      <c r="Y41" s="174">
        <f t="shared" si="9"/>
        <v>15</v>
      </c>
      <c r="Z41" s="174"/>
      <c r="AA41" s="174" t="str">
        <f t="shared" si="9"/>
        <v>-</v>
      </c>
      <c r="AB41" s="174"/>
      <c r="AC41" s="174">
        <f t="shared" si="9"/>
        <v>11</v>
      </c>
      <c r="AD41" s="174"/>
      <c r="AE41" s="174"/>
      <c r="AF41" s="174"/>
      <c r="AG41" s="174"/>
      <c r="AH41" s="174"/>
      <c r="AJ41" s="19">
        <f t="shared" si="5"/>
        <v>9</v>
      </c>
    </row>
    <row r="42" spans="2:36" x14ac:dyDescent="0.3">
      <c r="B42" s="91" t="str">
        <f t="shared" si="3"/>
        <v>Shelby</v>
      </c>
      <c r="C42" s="172">
        <f t="shared" ref="C42:AC42" si="10">IF(C9=C$36,D9,"-")</f>
        <v>14</v>
      </c>
      <c r="D42" s="172"/>
      <c r="E42" s="172">
        <f t="shared" si="10"/>
        <v>4</v>
      </c>
      <c r="F42" s="172"/>
      <c r="G42" s="172" t="str">
        <f t="shared" si="10"/>
        <v>-</v>
      </c>
      <c r="H42" s="172"/>
      <c r="I42" s="172">
        <f t="shared" si="10"/>
        <v>16</v>
      </c>
      <c r="J42" s="172"/>
      <c r="K42" s="172">
        <f t="shared" si="10"/>
        <v>10</v>
      </c>
      <c r="L42" s="172"/>
      <c r="M42" s="172">
        <f t="shared" si="10"/>
        <v>8</v>
      </c>
      <c r="N42" s="172"/>
      <c r="O42" s="172">
        <f t="shared" si="10"/>
        <v>6</v>
      </c>
      <c r="P42" s="172"/>
      <c r="Q42" s="172">
        <f t="shared" si="10"/>
        <v>9</v>
      </c>
      <c r="R42" s="172"/>
      <c r="S42" s="172">
        <f t="shared" si="10"/>
        <v>7</v>
      </c>
      <c r="T42" s="172"/>
      <c r="U42" s="172">
        <f t="shared" si="10"/>
        <v>11</v>
      </c>
      <c r="V42" s="172"/>
      <c r="W42" s="172">
        <f t="shared" si="10"/>
        <v>12</v>
      </c>
      <c r="X42" s="172"/>
      <c r="Y42" s="172">
        <f t="shared" si="10"/>
        <v>3</v>
      </c>
      <c r="Z42" s="172"/>
      <c r="AA42" s="172" t="str">
        <f t="shared" si="10"/>
        <v>-</v>
      </c>
      <c r="AB42" s="172"/>
      <c r="AC42" s="172" t="str">
        <f t="shared" si="10"/>
        <v>-</v>
      </c>
      <c r="AD42" s="172"/>
      <c r="AE42" s="172"/>
      <c r="AF42" s="172"/>
      <c r="AG42" s="172"/>
      <c r="AH42" s="172"/>
      <c r="AJ42" s="19">
        <f t="shared" si="5"/>
        <v>11</v>
      </c>
    </row>
    <row r="43" spans="2:36" x14ac:dyDescent="0.3">
      <c r="B43" s="10" t="str">
        <f t="shared" si="3"/>
        <v>Chris</v>
      </c>
      <c r="C43" s="174">
        <f t="shared" ref="C43:AC43" si="11">IF(C10=C$36,D10,"-")</f>
        <v>8</v>
      </c>
      <c r="D43" s="174"/>
      <c r="E43" s="174">
        <f t="shared" si="11"/>
        <v>3</v>
      </c>
      <c r="F43" s="174"/>
      <c r="G43" s="174" t="str">
        <f t="shared" si="11"/>
        <v>-</v>
      </c>
      <c r="H43" s="174"/>
      <c r="I43" s="174">
        <f t="shared" si="11"/>
        <v>16</v>
      </c>
      <c r="J43" s="174"/>
      <c r="K43" s="174">
        <f t="shared" si="11"/>
        <v>14</v>
      </c>
      <c r="L43" s="174"/>
      <c r="M43" s="174">
        <f t="shared" si="11"/>
        <v>7</v>
      </c>
      <c r="N43" s="174"/>
      <c r="O43" s="174" t="str">
        <f t="shared" si="11"/>
        <v>-</v>
      </c>
      <c r="P43" s="174"/>
      <c r="Q43" s="174" t="str">
        <f t="shared" si="11"/>
        <v>-</v>
      </c>
      <c r="R43" s="174"/>
      <c r="S43" s="174">
        <f t="shared" si="11"/>
        <v>11</v>
      </c>
      <c r="T43" s="174"/>
      <c r="U43" s="174">
        <f t="shared" si="11"/>
        <v>13</v>
      </c>
      <c r="V43" s="174"/>
      <c r="W43" s="174">
        <f t="shared" si="11"/>
        <v>9</v>
      </c>
      <c r="X43" s="174"/>
      <c r="Y43" s="174">
        <f t="shared" si="11"/>
        <v>15</v>
      </c>
      <c r="Z43" s="174"/>
      <c r="AA43" s="174" t="str">
        <f t="shared" si="11"/>
        <v>-</v>
      </c>
      <c r="AB43" s="174"/>
      <c r="AC43" s="174">
        <f t="shared" si="11"/>
        <v>12</v>
      </c>
      <c r="AD43" s="174"/>
      <c r="AE43" s="174"/>
      <c r="AF43" s="174"/>
      <c r="AG43" s="174"/>
      <c r="AH43" s="174"/>
      <c r="AJ43" s="19">
        <f t="shared" si="5"/>
        <v>10</v>
      </c>
    </row>
    <row r="44" spans="2:36" x14ac:dyDescent="0.3">
      <c r="B44" s="91" t="str">
        <f t="shared" si="3"/>
        <v>Jeremy</v>
      </c>
      <c r="C44" s="172">
        <f t="shared" ref="C44:AC44" si="12">IF(C11=C$36,D11,"-")</f>
        <v>13</v>
      </c>
      <c r="D44" s="172"/>
      <c r="E44" s="172" t="str">
        <f t="shared" si="12"/>
        <v>-</v>
      </c>
      <c r="F44" s="172"/>
      <c r="G44" s="172" t="str">
        <f t="shared" si="12"/>
        <v>-</v>
      </c>
      <c r="H44" s="172"/>
      <c r="I44" s="172">
        <f t="shared" si="12"/>
        <v>16</v>
      </c>
      <c r="J44" s="172"/>
      <c r="K44" s="172">
        <f t="shared" si="12"/>
        <v>10</v>
      </c>
      <c r="L44" s="172"/>
      <c r="M44" s="172">
        <f t="shared" si="12"/>
        <v>8</v>
      </c>
      <c r="N44" s="172"/>
      <c r="O44" s="172">
        <f t="shared" si="12"/>
        <v>6</v>
      </c>
      <c r="P44" s="172"/>
      <c r="Q44" s="172">
        <f t="shared" si="12"/>
        <v>5</v>
      </c>
      <c r="R44" s="172"/>
      <c r="S44" s="172">
        <f t="shared" si="12"/>
        <v>11</v>
      </c>
      <c r="T44" s="172"/>
      <c r="U44" s="172">
        <f t="shared" si="12"/>
        <v>14</v>
      </c>
      <c r="V44" s="172"/>
      <c r="W44" s="172">
        <f t="shared" si="12"/>
        <v>4</v>
      </c>
      <c r="X44" s="172"/>
      <c r="Y44" s="172">
        <f t="shared" si="12"/>
        <v>15</v>
      </c>
      <c r="Z44" s="172"/>
      <c r="AA44" s="172" t="str">
        <f t="shared" si="12"/>
        <v>-</v>
      </c>
      <c r="AB44" s="172"/>
      <c r="AC44" s="172">
        <f t="shared" si="12"/>
        <v>12</v>
      </c>
      <c r="AD44" s="172"/>
      <c r="AE44" s="172"/>
      <c r="AF44" s="172"/>
      <c r="AG44" s="172"/>
      <c r="AH44" s="172"/>
      <c r="AJ44" s="19">
        <f t="shared" si="5"/>
        <v>11</v>
      </c>
    </row>
    <row r="45" spans="2:36" x14ac:dyDescent="0.3">
      <c r="B45" s="10" t="str">
        <f t="shared" si="3"/>
        <v>Sam</v>
      </c>
      <c r="C45" s="174">
        <f t="shared" ref="C45:AC45" si="13">IF(C12=C$36,D12,"-")</f>
        <v>16</v>
      </c>
      <c r="D45" s="174"/>
      <c r="E45" s="174" t="str">
        <f t="shared" si="13"/>
        <v>-</v>
      </c>
      <c r="F45" s="174"/>
      <c r="G45" s="174" t="str">
        <f t="shared" si="13"/>
        <v>-</v>
      </c>
      <c r="H45" s="174"/>
      <c r="I45" s="174">
        <f t="shared" si="13"/>
        <v>15</v>
      </c>
      <c r="J45" s="174"/>
      <c r="K45" s="174">
        <f t="shared" si="13"/>
        <v>14</v>
      </c>
      <c r="L45" s="174"/>
      <c r="M45" s="174">
        <f t="shared" si="13"/>
        <v>13</v>
      </c>
      <c r="N45" s="174"/>
      <c r="O45" s="174">
        <f t="shared" si="13"/>
        <v>9</v>
      </c>
      <c r="P45" s="174"/>
      <c r="Q45" s="174">
        <f t="shared" si="13"/>
        <v>8</v>
      </c>
      <c r="R45" s="174"/>
      <c r="S45" s="174" t="str">
        <f t="shared" si="13"/>
        <v>-</v>
      </c>
      <c r="T45" s="174"/>
      <c r="U45" s="174">
        <f t="shared" si="13"/>
        <v>12</v>
      </c>
      <c r="V45" s="174"/>
      <c r="W45" s="174" t="str">
        <f t="shared" si="13"/>
        <v>-</v>
      </c>
      <c r="X45" s="174"/>
      <c r="Y45" s="174">
        <f t="shared" si="13"/>
        <v>11</v>
      </c>
      <c r="Z45" s="174"/>
      <c r="AA45" s="174" t="str">
        <f t="shared" si="13"/>
        <v>-</v>
      </c>
      <c r="AB45" s="174"/>
      <c r="AC45" s="174">
        <f t="shared" si="13"/>
        <v>10</v>
      </c>
      <c r="AD45" s="174"/>
      <c r="AE45" s="174"/>
      <c r="AF45" s="174"/>
      <c r="AG45" s="174"/>
      <c r="AH45" s="174"/>
      <c r="AJ45" s="19">
        <f t="shared" si="5"/>
        <v>9</v>
      </c>
    </row>
    <row r="46" spans="2:36" x14ac:dyDescent="0.3">
      <c r="B46" s="91" t="str">
        <f t="shared" si="3"/>
        <v>Cody</v>
      </c>
      <c r="C46" s="172">
        <f t="shared" ref="C46:AC46" si="14">IF(C13=C$36,D13,"-")</f>
        <v>12</v>
      </c>
      <c r="D46" s="172"/>
      <c r="E46" s="172">
        <f t="shared" si="14"/>
        <v>5</v>
      </c>
      <c r="F46" s="172"/>
      <c r="G46" s="172" t="str">
        <f t="shared" si="14"/>
        <v>-</v>
      </c>
      <c r="H46" s="172"/>
      <c r="I46" s="172">
        <f t="shared" si="14"/>
        <v>16</v>
      </c>
      <c r="J46" s="172"/>
      <c r="K46" s="172">
        <f t="shared" si="14"/>
        <v>8</v>
      </c>
      <c r="L46" s="172"/>
      <c r="M46" s="172">
        <f t="shared" si="14"/>
        <v>13</v>
      </c>
      <c r="N46" s="172"/>
      <c r="O46" s="172">
        <f t="shared" si="14"/>
        <v>11</v>
      </c>
      <c r="P46" s="172"/>
      <c r="Q46" s="172" t="str">
        <f t="shared" si="14"/>
        <v>-</v>
      </c>
      <c r="R46" s="172"/>
      <c r="S46" s="172">
        <f t="shared" si="14"/>
        <v>7</v>
      </c>
      <c r="T46" s="172"/>
      <c r="U46" s="172">
        <f t="shared" si="14"/>
        <v>15</v>
      </c>
      <c r="V46" s="172"/>
      <c r="W46" s="172">
        <f t="shared" si="14"/>
        <v>3</v>
      </c>
      <c r="X46" s="172"/>
      <c r="Y46" s="172">
        <f t="shared" si="14"/>
        <v>14</v>
      </c>
      <c r="Z46" s="172"/>
      <c r="AA46" s="172" t="str">
        <f t="shared" si="14"/>
        <v>-</v>
      </c>
      <c r="AB46" s="172"/>
      <c r="AC46" s="172">
        <f t="shared" si="14"/>
        <v>6</v>
      </c>
      <c r="AD46" s="172"/>
      <c r="AE46" s="172"/>
      <c r="AF46" s="172"/>
      <c r="AG46" s="172"/>
      <c r="AH46" s="172"/>
      <c r="AJ46" s="19">
        <f t="shared" si="5"/>
        <v>11</v>
      </c>
    </row>
    <row r="47" spans="2:36" x14ac:dyDescent="0.3">
      <c r="B47" s="10" t="str">
        <f t="shared" si="3"/>
        <v>Tom</v>
      </c>
      <c r="C47" s="174">
        <f t="shared" ref="C47:AC47" si="15">IF(C14=C$36,D14,"-")</f>
        <v>11</v>
      </c>
      <c r="D47" s="174"/>
      <c r="E47" s="174">
        <f t="shared" si="15"/>
        <v>5</v>
      </c>
      <c r="F47" s="174"/>
      <c r="G47" s="174">
        <f t="shared" si="15"/>
        <v>4</v>
      </c>
      <c r="H47" s="174"/>
      <c r="I47" s="174">
        <f t="shared" si="15"/>
        <v>16</v>
      </c>
      <c r="J47" s="174"/>
      <c r="K47" s="174">
        <f t="shared" si="15"/>
        <v>15</v>
      </c>
      <c r="L47" s="174"/>
      <c r="M47" s="174">
        <f t="shared" si="15"/>
        <v>8</v>
      </c>
      <c r="N47" s="174"/>
      <c r="O47" s="174">
        <f t="shared" si="15"/>
        <v>7</v>
      </c>
      <c r="P47" s="174"/>
      <c r="Q47" s="174" t="str">
        <f t="shared" si="15"/>
        <v>-</v>
      </c>
      <c r="R47" s="174"/>
      <c r="S47" s="174">
        <f t="shared" si="15"/>
        <v>9</v>
      </c>
      <c r="T47" s="174"/>
      <c r="U47" s="174">
        <f t="shared" si="15"/>
        <v>12</v>
      </c>
      <c r="V47" s="174"/>
      <c r="W47" s="174" t="str">
        <f t="shared" si="15"/>
        <v>-</v>
      </c>
      <c r="X47" s="174"/>
      <c r="Y47" s="174">
        <f t="shared" si="15"/>
        <v>14</v>
      </c>
      <c r="Z47" s="174"/>
      <c r="AA47" s="174">
        <f t="shared" si="15"/>
        <v>3</v>
      </c>
      <c r="AB47" s="174"/>
      <c r="AC47" s="174" t="str">
        <f t="shared" si="15"/>
        <v>-</v>
      </c>
      <c r="AD47" s="174"/>
      <c r="AE47" s="174"/>
      <c r="AF47" s="174"/>
      <c r="AG47" s="174"/>
      <c r="AH47" s="174"/>
      <c r="AJ47" s="19">
        <f t="shared" si="5"/>
        <v>11</v>
      </c>
    </row>
    <row r="48" spans="2:36" x14ac:dyDescent="0.3">
      <c r="B48" s="91" t="str">
        <f t="shared" si="3"/>
        <v>Austin</v>
      </c>
      <c r="C48" s="172">
        <f t="shared" ref="C48:AC48" si="16">IF(C15=C$36,D15,"-")</f>
        <v>16</v>
      </c>
      <c r="D48" s="172"/>
      <c r="E48" s="172">
        <f t="shared" si="16"/>
        <v>6</v>
      </c>
      <c r="F48" s="172"/>
      <c r="G48" s="172" t="str">
        <f t="shared" si="16"/>
        <v>-</v>
      </c>
      <c r="H48" s="172"/>
      <c r="I48" s="172">
        <f t="shared" si="16"/>
        <v>15</v>
      </c>
      <c r="J48" s="172"/>
      <c r="K48" s="172">
        <f t="shared" si="16"/>
        <v>10</v>
      </c>
      <c r="L48" s="172"/>
      <c r="M48" s="172">
        <f t="shared" si="16"/>
        <v>11</v>
      </c>
      <c r="N48" s="172"/>
      <c r="O48" s="172">
        <f t="shared" si="16"/>
        <v>8</v>
      </c>
      <c r="P48" s="172"/>
      <c r="Q48" s="172" t="str">
        <f t="shared" si="16"/>
        <v>-</v>
      </c>
      <c r="R48" s="172"/>
      <c r="S48" s="172">
        <f t="shared" si="16"/>
        <v>7</v>
      </c>
      <c r="T48" s="172"/>
      <c r="U48" s="172">
        <f t="shared" si="16"/>
        <v>13</v>
      </c>
      <c r="V48" s="172"/>
      <c r="W48" s="172" t="str">
        <f t="shared" si="16"/>
        <v>-</v>
      </c>
      <c r="X48" s="172"/>
      <c r="Y48" s="172">
        <f t="shared" si="16"/>
        <v>14</v>
      </c>
      <c r="Z48" s="172"/>
      <c r="AA48" s="172" t="str">
        <f t="shared" si="16"/>
        <v>-</v>
      </c>
      <c r="AB48" s="172"/>
      <c r="AC48" s="172">
        <f t="shared" si="16"/>
        <v>9</v>
      </c>
      <c r="AD48" s="172"/>
      <c r="AE48" s="172"/>
      <c r="AF48" s="172"/>
      <c r="AG48" s="172"/>
      <c r="AH48" s="172"/>
      <c r="AJ48" s="19">
        <f t="shared" si="5"/>
        <v>10</v>
      </c>
    </row>
    <row r="49" spans="2:36" x14ac:dyDescent="0.3">
      <c r="B49" s="10" t="str">
        <f t="shared" si="3"/>
        <v>Cecil</v>
      </c>
      <c r="C49" s="174">
        <f t="shared" ref="C49:AC49" si="17">IF(C16=C$36,D16,"-")</f>
        <v>9</v>
      </c>
      <c r="D49" s="174"/>
      <c r="E49" s="174" t="str">
        <f t="shared" si="17"/>
        <v>-</v>
      </c>
      <c r="F49" s="174"/>
      <c r="G49" s="174" t="str">
        <f t="shared" si="17"/>
        <v>-</v>
      </c>
      <c r="H49" s="174"/>
      <c r="I49" s="174">
        <f t="shared" si="17"/>
        <v>16</v>
      </c>
      <c r="J49" s="174"/>
      <c r="K49" s="174">
        <f t="shared" si="17"/>
        <v>15</v>
      </c>
      <c r="L49" s="174"/>
      <c r="M49" s="174">
        <f t="shared" si="17"/>
        <v>14</v>
      </c>
      <c r="N49" s="174"/>
      <c r="O49" s="174" t="str">
        <f t="shared" si="17"/>
        <v>-</v>
      </c>
      <c r="P49" s="174"/>
      <c r="Q49" s="174" t="str">
        <f t="shared" si="17"/>
        <v>-</v>
      </c>
      <c r="R49" s="174"/>
      <c r="S49" s="174">
        <f t="shared" si="17"/>
        <v>10</v>
      </c>
      <c r="T49" s="174"/>
      <c r="U49" s="174">
        <f t="shared" si="17"/>
        <v>12</v>
      </c>
      <c r="V49" s="174"/>
      <c r="W49" s="174" t="str">
        <f t="shared" si="17"/>
        <v>-</v>
      </c>
      <c r="X49" s="174"/>
      <c r="Y49" s="174">
        <f t="shared" si="17"/>
        <v>11</v>
      </c>
      <c r="Z49" s="174"/>
      <c r="AA49" s="174" t="str">
        <f t="shared" si="17"/>
        <v>-</v>
      </c>
      <c r="AB49" s="174"/>
      <c r="AC49" s="174">
        <f t="shared" si="17"/>
        <v>6</v>
      </c>
      <c r="AD49" s="174"/>
      <c r="AE49" s="174"/>
      <c r="AF49" s="174"/>
      <c r="AG49" s="174"/>
      <c r="AH49" s="174"/>
      <c r="AJ49" s="19">
        <f t="shared" si="5"/>
        <v>8</v>
      </c>
    </row>
    <row r="50" spans="2:36" x14ac:dyDescent="0.3">
      <c r="B50" s="91" t="str">
        <f t="shared" si="3"/>
        <v>Thadd</v>
      </c>
      <c r="C50" s="172">
        <f t="shared" ref="C50:AC50" si="18">IF(C17=C$36,D17,"-")</f>
        <v>5</v>
      </c>
      <c r="D50" s="172"/>
      <c r="E50" s="172" t="str">
        <f t="shared" si="18"/>
        <v>-</v>
      </c>
      <c r="F50" s="172"/>
      <c r="G50" s="172" t="str">
        <f t="shared" si="18"/>
        <v>-</v>
      </c>
      <c r="H50" s="172"/>
      <c r="I50" s="172">
        <f t="shared" si="18"/>
        <v>15</v>
      </c>
      <c r="J50" s="172"/>
      <c r="K50" s="172">
        <f t="shared" si="18"/>
        <v>10</v>
      </c>
      <c r="L50" s="172"/>
      <c r="M50" s="172">
        <f t="shared" si="18"/>
        <v>9</v>
      </c>
      <c r="N50" s="172"/>
      <c r="O50" s="172" t="str">
        <f t="shared" si="18"/>
        <v>-</v>
      </c>
      <c r="P50" s="172"/>
      <c r="Q50" s="172">
        <f t="shared" si="18"/>
        <v>7</v>
      </c>
      <c r="R50" s="172"/>
      <c r="S50" s="172">
        <f t="shared" si="18"/>
        <v>11</v>
      </c>
      <c r="T50" s="172"/>
      <c r="U50" s="172">
        <f t="shared" si="18"/>
        <v>14</v>
      </c>
      <c r="V50" s="172"/>
      <c r="W50" s="172">
        <f t="shared" si="18"/>
        <v>6</v>
      </c>
      <c r="X50" s="172"/>
      <c r="Y50" s="172">
        <f t="shared" si="18"/>
        <v>13</v>
      </c>
      <c r="Z50" s="172"/>
      <c r="AA50" s="172" t="str">
        <f t="shared" si="18"/>
        <v>-</v>
      </c>
      <c r="AB50" s="172"/>
      <c r="AC50" s="172">
        <f t="shared" si="18"/>
        <v>16</v>
      </c>
      <c r="AD50" s="172"/>
      <c r="AE50" s="172"/>
      <c r="AF50" s="172"/>
      <c r="AG50" s="172"/>
      <c r="AH50" s="172"/>
      <c r="AJ50" s="19">
        <f t="shared" si="5"/>
        <v>10</v>
      </c>
    </row>
    <row r="51" spans="2:36" x14ac:dyDescent="0.3">
      <c r="B51" s="10" t="str">
        <f t="shared" si="3"/>
        <v>Walker</v>
      </c>
      <c r="C51" s="174">
        <f t="shared" ref="C51:AC51" si="19">IF(C18=C$36,D18,"-")</f>
        <v>15</v>
      </c>
      <c r="D51" s="174"/>
      <c r="E51" s="174">
        <f t="shared" si="19"/>
        <v>5</v>
      </c>
      <c r="F51" s="174"/>
      <c r="G51" s="174">
        <f t="shared" si="19"/>
        <v>3</v>
      </c>
      <c r="H51" s="174"/>
      <c r="I51" s="174">
        <f t="shared" si="19"/>
        <v>16</v>
      </c>
      <c r="J51" s="174"/>
      <c r="K51" s="174">
        <f t="shared" si="19"/>
        <v>12</v>
      </c>
      <c r="L51" s="174"/>
      <c r="M51" s="174">
        <f t="shared" si="19"/>
        <v>11</v>
      </c>
      <c r="N51" s="174"/>
      <c r="O51" s="174">
        <f t="shared" si="19"/>
        <v>8</v>
      </c>
      <c r="P51" s="174"/>
      <c r="Q51" s="174">
        <f t="shared" si="19"/>
        <v>4</v>
      </c>
      <c r="R51" s="174"/>
      <c r="S51" s="174">
        <f t="shared" si="19"/>
        <v>6</v>
      </c>
      <c r="T51" s="174"/>
      <c r="U51" s="174">
        <f t="shared" si="19"/>
        <v>10</v>
      </c>
      <c r="V51" s="174"/>
      <c r="W51" s="174" t="str">
        <f t="shared" si="19"/>
        <v>-</v>
      </c>
      <c r="X51" s="174"/>
      <c r="Y51" s="174">
        <f t="shared" si="19"/>
        <v>14</v>
      </c>
      <c r="Z51" s="174"/>
      <c r="AA51" s="174" t="str">
        <f t="shared" si="19"/>
        <v>-</v>
      </c>
      <c r="AB51" s="174"/>
      <c r="AC51" s="174">
        <f t="shared" si="19"/>
        <v>13</v>
      </c>
      <c r="AD51" s="174"/>
      <c r="AE51" s="174"/>
      <c r="AF51" s="174"/>
      <c r="AG51" s="174"/>
      <c r="AH51" s="174"/>
      <c r="AJ51" s="19">
        <f t="shared" si="5"/>
        <v>12</v>
      </c>
    </row>
    <row r="52" spans="2:36" x14ac:dyDescent="0.3">
      <c r="B52" s="97" t="str">
        <f t="shared" si="3"/>
        <v>A. Little</v>
      </c>
      <c r="C52" s="172">
        <f t="shared" ref="C52:AC52" si="20">IF(C19=C$36,D19,"-")</f>
        <v>14</v>
      </c>
      <c r="D52" s="172"/>
      <c r="E52" s="172" t="str">
        <f t="shared" si="20"/>
        <v>-</v>
      </c>
      <c r="F52" s="172"/>
      <c r="G52" s="172" t="str">
        <f t="shared" si="20"/>
        <v>-</v>
      </c>
      <c r="H52" s="172"/>
      <c r="I52" s="172">
        <f t="shared" si="20"/>
        <v>15</v>
      </c>
      <c r="J52" s="172"/>
      <c r="K52" s="172">
        <f t="shared" si="20"/>
        <v>12</v>
      </c>
      <c r="L52" s="172"/>
      <c r="M52" s="172">
        <f t="shared" si="20"/>
        <v>4</v>
      </c>
      <c r="N52" s="172"/>
      <c r="O52" s="172" t="str">
        <f t="shared" si="20"/>
        <v>-</v>
      </c>
      <c r="P52" s="172"/>
      <c r="Q52" s="172">
        <f t="shared" si="20"/>
        <v>7</v>
      </c>
      <c r="R52" s="172"/>
      <c r="S52" s="172">
        <f t="shared" si="20"/>
        <v>11</v>
      </c>
      <c r="T52" s="172"/>
      <c r="U52" s="172">
        <f t="shared" si="20"/>
        <v>13</v>
      </c>
      <c r="V52" s="172"/>
      <c r="W52" s="172" t="str">
        <f t="shared" si="20"/>
        <v>-</v>
      </c>
      <c r="X52" s="172"/>
      <c r="Y52" s="172">
        <f t="shared" si="20"/>
        <v>16</v>
      </c>
      <c r="Z52" s="172"/>
      <c r="AA52" s="172" t="str">
        <f t="shared" si="20"/>
        <v>-</v>
      </c>
      <c r="AB52" s="172"/>
      <c r="AC52" s="172" t="str">
        <f t="shared" si="20"/>
        <v>-</v>
      </c>
      <c r="AD52" s="172"/>
      <c r="AE52" s="172"/>
      <c r="AF52" s="172"/>
      <c r="AG52" s="172"/>
      <c r="AH52" s="172"/>
      <c r="AJ52" s="19">
        <f t="shared" si="5"/>
        <v>8</v>
      </c>
    </row>
    <row r="53" spans="2:36" x14ac:dyDescent="0.3">
      <c r="B53" s="10" t="str">
        <f t="shared" si="3"/>
        <v>Carly</v>
      </c>
      <c r="C53" s="174">
        <f t="shared" ref="C53:AC53" si="21">IF(C20=C$36,D20,"-")</f>
        <v>8</v>
      </c>
      <c r="D53" s="174"/>
      <c r="E53" s="174">
        <f t="shared" si="21"/>
        <v>4</v>
      </c>
      <c r="F53" s="174"/>
      <c r="G53" s="174">
        <f t="shared" si="21"/>
        <v>3</v>
      </c>
      <c r="H53" s="174"/>
      <c r="I53" s="174">
        <f t="shared" si="21"/>
        <v>16</v>
      </c>
      <c r="J53" s="174"/>
      <c r="K53" s="174">
        <f t="shared" si="21"/>
        <v>14</v>
      </c>
      <c r="L53" s="174"/>
      <c r="M53" s="174">
        <f t="shared" si="21"/>
        <v>9</v>
      </c>
      <c r="N53" s="174"/>
      <c r="O53" s="174">
        <f t="shared" si="21"/>
        <v>6</v>
      </c>
      <c r="P53" s="174"/>
      <c r="Q53" s="174">
        <f t="shared" si="21"/>
        <v>5</v>
      </c>
      <c r="R53" s="174"/>
      <c r="S53" s="174">
        <f t="shared" si="21"/>
        <v>11</v>
      </c>
      <c r="T53" s="174"/>
      <c r="U53" s="174">
        <f t="shared" si="21"/>
        <v>13</v>
      </c>
      <c r="V53" s="174"/>
      <c r="W53" s="174" t="str">
        <f t="shared" si="21"/>
        <v>-</v>
      </c>
      <c r="X53" s="174"/>
      <c r="Y53" s="174">
        <f t="shared" si="21"/>
        <v>15</v>
      </c>
      <c r="Z53" s="174"/>
      <c r="AA53" s="174" t="str">
        <f t="shared" si="21"/>
        <v>-</v>
      </c>
      <c r="AB53" s="174"/>
      <c r="AC53" s="174">
        <f t="shared" si="21"/>
        <v>12</v>
      </c>
      <c r="AD53" s="174"/>
      <c r="AE53" s="174"/>
      <c r="AF53" s="174"/>
      <c r="AG53" s="174"/>
      <c r="AH53" s="174"/>
      <c r="AJ53" s="19">
        <f t="shared" si="5"/>
        <v>12</v>
      </c>
    </row>
    <row r="54" spans="2:36" x14ac:dyDescent="0.3">
      <c r="B54" s="88" t="str">
        <f t="shared" si="3"/>
        <v>Bobbo</v>
      </c>
      <c r="C54" s="172">
        <f t="shared" ref="C54:AC54" si="22">IF(C21=C$36,D21,"-")</f>
        <v>13</v>
      </c>
      <c r="D54" s="172"/>
      <c r="E54" s="172" t="str">
        <f t="shared" si="22"/>
        <v>-</v>
      </c>
      <c r="F54" s="172"/>
      <c r="G54" s="172">
        <f t="shared" si="22"/>
        <v>4</v>
      </c>
      <c r="H54" s="172"/>
      <c r="I54" s="172">
        <f t="shared" si="22"/>
        <v>16</v>
      </c>
      <c r="J54" s="172"/>
      <c r="K54" s="172">
        <f t="shared" si="22"/>
        <v>5</v>
      </c>
      <c r="L54" s="172"/>
      <c r="M54" s="172">
        <f t="shared" si="22"/>
        <v>15</v>
      </c>
      <c r="N54" s="172"/>
      <c r="O54" s="172">
        <f t="shared" si="22"/>
        <v>10</v>
      </c>
      <c r="P54" s="172"/>
      <c r="Q54" s="172" t="str">
        <f t="shared" si="22"/>
        <v>-</v>
      </c>
      <c r="R54" s="172"/>
      <c r="S54" s="172">
        <f t="shared" si="22"/>
        <v>11</v>
      </c>
      <c r="T54" s="172"/>
      <c r="U54" s="172">
        <f t="shared" si="22"/>
        <v>9</v>
      </c>
      <c r="V54" s="172"/>
      <c r="W54" s="172" t="str">
        <f t="shared" si="22"/>
        <v>-</v>
      </c>
      <c r="X54" s="172"/>
      <c r="Y54" s="172">
        <f t="shared" si="22"/>
        <v>14</v>
      </c>
      <c r="Z54" s="172"/>
      <c r="AA54" s="172">
        <f t="shared" si="22"/>
        <v>6</v>
      </c>
      <c r="AB54" s="172"/>
      <c r="AC54" s="172">
        <f t="shared" si="22"/>
        <v>12</v>
      </c>
      <c r="AD54" s="172"/>
      <c r="AE54" s="172"/>
      <c r="AF54" s="172"/>
      <c r="AG54" s="172"/>
      <c r="AH54" s="172"/>
      <c r="AJ54" s="19">
        <f t="shared" si="5"/>
        <v>11</v>
      </c>
    </row>
    <row r="55" spans="2:36" x14ac:dyDescent="0.3">
      <c r="B55" s="83" t="str">
        <f t="shared" si="3"/>
        <v>Trent</v>
      </c>
      <c r="C55" s="174">
        <f t="shared" ref="C55:AC55" si="23">IF(C22=C$36,D22,"-")</f>
        <v>9</v>
      </c>
      <c r="D55" s="174"/>
      <c r="E55" s="174">
        <f t="shared" si="23"/>
        <v>3</v>
      </c>
      <c r="F55" s="174"/>
      <c r="G55" s="174">
        <f t="shared" si="23"/>
        <v>7</v>
      </c>
      <c r="H55" s="174"/>
      <c r="I55" s="174">
        <f t="shared" si="23"/>
        <v>15</v>
      </c>
      <c r="J55" s="174"/>
      <c r="K55" s="174">
        <f t="shared" si="23"/>
        <v>14</v>
      </c>
      <c r="L55" s="174"/>
      <c r="M55" s="174">
        <f t="shared" si="23"/>
        <v>11</v>
      </c>
      <c r="N55" s="174"/>
      <c r="O55" s="174">
        <f t="shared" si="23"/>
        <v>6</v>
      </c>
      <c r="P55" s="174"/>
      <c r="Q55" s="174" t="str">
        <f t="shared" si="23"/>
        <v>-</v>
      </c>
      <c r="R55" s="174"/>
      <c r="S55" s="174">
        <f t="shared" si="23"/>
        <v>10</v>
      </c>
      <c r="T55" s="174"/>
      <c r="U55" s="174">
        <f t="shared" si="23"/>
        <v>13</v>
      </c>
      <c r="V55" s="174"/>
      <c r="W55" s="174" t="str">
        <f t="shared" si="23"/>
        <v>-</v>
      </c>
      <c r="X55" s="174"/>
      <c r="Y55" s="174">
        <f t="shared" si="23"/>
        <v>16</v>
      </c>
      <c r="Z55" s="174"/>
      <c r="AA55" s="174">
        <f t="shared" si="23"/>
        <v>4</v>
      </c>
      <c r="AB55" s="174"/>
      <c r="AC55" s="174">
        <f t="shared" si="23"/>
        <v>12</v>
      </c>
      <c r="AD55" s="174"/>
      <c r="AE55" s="174"/>
      <c r="AF55" s="174"/>
      <c r="AG55" s="174"/>
      <c r="AH55" s="174"/>
      <c r="AJ55" s="19">
        <f t="shared" si="5"/>
        <v>12</v>
      </c>
    </row>
    <row r="56" spans="2:36" x14ac:dyDescent="0.3">
      <c r="B56" s="88" t="str">
        <f t="shared" si="3"/>
        <v>Dean</v>
      </c>
      <c r="C56" s="172">
        <f t="shared" ref="C56:AC56" si="24">IF(C23=C$36,D23,"-")</f>
        <v>11</v>
      </c>
      <c r="D56" s="172"/>
      <c r="E56" s="172">
        <f t="shared" si="24"/>
        <v>3</v>
      </c>
      <c r="F56" s="172"/>
      <c r="G56" s="172" t="str">
        <f t="shared" si="24"/>
        <v>-</v>
      </c>
      <c r="H56" s="172"/>
      <c r="I56" s="172">
        <f t="shared" si="24"/>
        <v>16</v>
      </c>
      <c r="J56" s="172"/>
      <c r="K56" s="172">
        <f t="shared" si="24"/>
        <v>14</v>
      </c>
      <c r="L56" s="172"/>
      <c r="M56" s="172">
        <f t="shared" si="24"/>
        <v>15</v>
      </c>
      <c r="N56" s="172"/>
      <c r="O56" s="172">
        <f t="shared" si="24"/>
        <v>10</v>
      </c>
      <c r="P56" s="172"/>
      <c r="Q56" s="172">
        <f t="shared" si="24"/>
        <v>5</v>
      </c>
      <c r="R56" s="172"/>
      <c r="S56" s="172">
        <f t="shared" si="24"/>
        <v>6</v>
      </c>
      <c r="T56" s="172"/>
      <c r="U56" s="172">
        <f t="shared" si="24"/>
        <v>9</v>
      </c>
      <c r="V56" s="172"/>
      <c r="W56" s="172" t="str">
        <f t="shared" si="24"/>
        <v>-</v>
      </c>
      <c r="X56" s="172"/>
      <c r="Y56" s="172">
        <f t="shared" si="24"/>
        <v>13</v>
      </c>
      <c r="Z56" s="172"/>
      <c r="AA56" s="172" t="str">
        <f t="shared" si="24"/>
        <v>-</v>
      </c>
      <c r="AB56" s="172"/>
      <c r="AC56" s="172">
        <f t="shared" si="24"/>
        <v>7</v>
      </c>
      <c r="AD56" s="172"/>
      <c r="AE56" s="172"/>
      <c r="AF56" s="172"/>
      <c r="AG56" s="172"/>
      <c r="AH56" s="172"/>
      <c r="AJ56" s="19">
        <f t="shared" si="5"/>
        <v>11</v>
      </c>
    </row>
    <row r="57" spans="2:36" x14ac:dyDescent="0.3">
      <c r="B57" s="83" t="str">
        <f t="shared" si="3"/>
        <v>Randi</v>
      </c>
      <c r="C57" s="174">
        <f t="shared" ref="C57:AC57" si="25">IF(C24=C$36,D24,"-")</f>
        <v>11</v>
      </c>
      <c r="D57" s="174"/>
      <c r="E57" s="174">
        <f t="shared" si="25"/>
        <v>3</v>
      </c>
      <c r="F57" s="174"/>
      <c r="G57" s="174">
        <f t="shared" si="25"/>
        <v>4</v>
      </c>
      <c r="H57" s="174"/>
      <c r="I57" s="174">
        <f t="shared" si="25"/>
        <v>16</v>
      </c>
      <c r="J57" s="174"/>
      <c r="K57" s="174">
        <f t="shared" si="25"/>
        <v>13</v>
      </c>
      <c r="L57" s="174"/>
      <c r="M57" s="174">
        <f t="shared" si="25"/>
        <v>10</v>
      </c>
      <c r="N57" s="174"/>
      <c r="O57" s="174">
        <f t="shared" si="25"/>
        <v>7</v>
      </c>
      <c r="P57" s="174"/>
      <c r="Q57" s="174" t="str">
        <f t="shared" si="25"/>
        <v>-</v>
      </c>
      <c r="R57" s="174"/>
      <c r="S57" s="174">
        <f t="shared" si="25"/>
        <v>8</v>
      </c>
      <c r="T57" s="174"/>
      <c r="U57" s="174">
        <f t="shared" si="25"/>
        <v>14</v>
      </c>
      <c r="V57" s="174"/>
      <c r="W57" s="174" t="str">
        <f t="shared" si="25"/>
        <v>-</v>
      </c>
      <c r="X57" s="174"/>
      <c r="Y57" s="174">
        <f t="shared" si="25"/>
        <v>15</v>
      </c>
      <c r="Z57" s="174"/>
      <c r="AA57" s="174" t="str">
        <f t="shared" si="25"/>
        <v>-</v>
      </c>
      <c r="AB57" s="174"/>
      <c r="AC57" s="174">
        <f t="shared" si="25"/>
        <v>12</v>
      </c>
      <c r="AD57" s="174"/>
      <c r="AE57" s="174"/>
      <c r="AF57" s="174"/>
      <c r="AG57" s="174"/>
      <c r="AH57" s="174"/>
      <c r="AJ57" s="19">
        <f t="shared" si="5"/>
        <v>11</v>
      </c>
    </row>
    <row r="58" spans="2:36" x14ac:dyDescent="0.3">
      <c r="B58" s="88" t="str">
        <f t="shared" si="3"/>
        <v>Brett J.</v>
      </c>
      <c r="C58" s="172" t="str">
        <f t="shared" ref="C58:AC58" si="26">IF(C25=C$36,D25,"-")</f>
        <v>-</v>
      </c>
      <c r="D58" s="172"/>
      <c r="E58" s="172" t="str">
        <f t="shared" si="26"/>
        <v>-</v>
      </c>
      <c r="F58" s="172"/>
      <c r="G58" s="172" t="str">
        <f t="shared" si="26"/>
        <v>-</v>
      </c>
      <c r="H58" s="172"/>
      <c r="I58" s="172">
        <f t="shared" si="26"/>
        <v>16</v>
      </c>
      <c r="J58" s="172"/>
      <c r="K58" s="172">
        <f t="shared" si="26"/>
        <v>13</v>
      </c>
      <c r="L58" s="172"/>
      <c r="M58" s="172">
        <f t="shared" si="26"/>
        <v>11</v>
      </c>
      <c r="N58" s="172"/>
      <c r="O58" s="172">
        <f t="shared" si="26"/>
        <v>10</v>
      </c>
      <c r="P58" s="172"/>
      <c r="Q58" s="172">
        <f t="shared" si="26"/>
        <v>7</v>
      </c>
      <c r="R58" s="172"/>
      <c r="S58" s="172">
        <f t="shared" si="26"/>
        <v>12</v>
      </c>
      <c r="T58" s="172"/>
      <c r="U58" s="172">
        <f t="shared" si="26"/>
        <v>14</v>
      </c>
      <c r="V58" s="172"/>
      <c r="W58" s="172">
        <f t="shared" si="26"/>
        <v>6</v>
      </c>
      <c r="X58" s="172"/>
      <c r="Y58" s="172">
        <f t="shared" si="26"/>
        <v>15</v>
      </c>
      <c r="Z58" s="172"/>
      <c r="AA58" s="172" t="str">
        <f t="shared" si="26"/>
        <v>-</v>
      </c>
      <c r="AB58" s="172"/>
      <c r="AC58" s="172">
        <f t="shared" si="26"/>
        <v>8</v>
      </c>
      <c r="AD58" s="172"/>
      <c r="AE58" s="172"/>
      <c r="AF58" s="172"/>
      <c r="AG58" s="172"/>
      <c r="AH58" s="172"/>
      <c r="AJ58" s="19">
        <f t="shared" si="5"/>
        <v>10</v>
      </c>
    </row>
    <row r="59" spans="2:36" x14ac:dyDescent="0.3">
      <c r="B59" s="83" t="str">
        <f t="shared" si="3"/>
        <v>Derek</v>
      </c>
      <c r="C59" s="174">
        <f t="shared" ref="C59:AC59" si="27">IF(C26=C$36,D26,"-")</f>
        <v>9</v>
      </c>
      <c r="D59" s="174"/>
      <c r="E59" s="174">
        <f t="shared" si="27"/>
        <v>10</v>
      </c>
      <c r="F59" s="174"/>
      <c r="G59" s="174" t="str">
        <f t="shared" si="27"/>
        <v>-</v>
      </c>
      <c r="H59" s="174"/>
      <c r="I59" s="174">
        <f t="shared" si="27"/>
        <v>16</v>
      </c>
      <c r="J59" s="174"/>
      <c r="K59" s="174">
        <f t="shared" si="27"/>
        <v>7</v>
      </c>
      <c r="L59" s="174"/>
      <c r="M59" s="174">
        <f t="shared" si="27"/>
        <v>13</v>
      </c>
      <c r="N59" s="174"/>
      <c r="O59" s="174" t="str">
        <f t="shared" si="27"/>
        <v>-</v>
      </c>
      <c r="P59" s="174"/>
      <c r="Q59" s="174">
        <f t="shared" si="27"/>
        <v>14</v>
      </c>
      <c r="R59" s="174"/>
      <c r="S59" s="174" t="str">
        <f t="shared" si="27"/>
        <v>-</v>
      </c>
      <c r="T59" s="174"/>
      <c r="U59" s="174" t="str">
        <f t="shared" si="27"/>
        <v>-</v>
      </c>
      <c r="V59" s="174"/>
      <c r="W59" s="174">
        <f t="shared" si="27"/>
        <v>8</v>
      </c>
      <c r="X59" s="174"/>
      <c r="Y59" s="174">
        <f t="shared" si="27"/>
        <v>15</v>
      </c>
      <c r="Z59" s="174"/>
      <c r="AA59" s="174" t="str">
        <f t="shared" si="27"/>
        <v>-</v>
      </c>
      <c r="AB59" s="174"/>
      <c r="AC59" s="174" t="str">
        <f t="shared" si="27"/>
        <v>-</v>
      </c>
      <c r="AD59" s="174"/>
      <c r="AE59" s="174"/>
      <c r="AF59" s="174"/>
      <c r="AG59" s="174"/>
      <c r="AH59" s="174"/>
      <c r="AJ59" s="19">
        <f t="shared" si="5"/>
        <v>8</v>
      </c>
    </row>
    <row r="60" spans="2:36" x14ac:dyDescent="0.3">
      <c r="B60" s="88" t="str">
        <f t="shared" si="3"/>
        <v>Colby</v>
      </c>
      <c r="C60" s="172">
        <f t="shared" ref="C60:AC60" si="28">IF(C27=C$36,D27,"-")</f>
        <v>10</v>
      </c>
      <c r="D60" s="172"/>
      <c r="E60" s="172">
        <f t="shared" si="28"/>
        <v>12</v>
      </c>
      <c r="F60" s="172"/>
      <c r="G60" s="172" t="str">
        <f t="shared" si="28"/>
        <v>-</v>
      </c>
      <c r="H60" s="172"/>
      <c r="I60" s="172">
        <f t="shared" si="28"/>
        <v>15</v>
      </c>
      <c r="J60" s="172"/>
      <c r="K60" s="172" t="str">
        <f t="shared" si="28"/>
        <v>-</v>
      </c>
      <c r="L60" s="172"/>
      <c r="M60" s="172">
        <f t="shared" si="28"/>
        <v>13</v>
      </c>
      <c r="N60" s="172"/>
      <c r="O60" s="172">
        <f t="shared" si="28"/>
        <v>7</v>
      </c>
      <c r="P60" s="172"/>
      <c r="Q60" s="172" t="str">
        <f t="shared" si="28"/>
        <v>-</v>
      </c>
      <c r="R60" s="172"/>
      <c r="S60" s="172">
        <f t="shared" si="28"/>
        <v>4</v>
      </c>
      <c r="T60" s="172"/>
      <c r="U60" s="172" t="str">
        <f t="shared" si="28"/>
        <v>-</v>
      </c>
      <c r="V60" s="172"/>
      <c r="W60" s="172" t="str">
        <f t="shared" si="28"/>
        <v>-</v>
      </c>
      <c r="X60" s="172"/>
      <c r="Y60" s="172">
        <f t="shared" si="28"/>
        <v>16</v>
      </c>
      <c r="Z60" s="172"/>
      <c r="AA60" s="172">
        <f t="shared" si="28"/>
        <v>8</v>
      </c>
      <c r="AB60" s="172"/>
      <c r="AC60" s="172">
        <f t="shared" si="28"/>
        <v>3</v>
      </c>
      <c r="AD60" s="172"/>
      <c r="AE60" s="172"/>
      <c r="AF60" s="172"/>
      <c r="AG60" s="172"/>
      <c r="AH60" s="172"/>
      <c r="AJ60" s="19">
        <f t="shared" si="5"/>
        <v>9</v>
      </c>
    </row>
    <row r="61" spans="2:36" x14ac:dyDescent="0.3">
      <c r="B61" s="83" t="str">
        <f t="shared" si="3"/>
        <v>Bret F.</v>
      </c>
      <c r="C61" s="174">
        <f t="shared" ref="C61:AC61" si="29">IF(C28=C$36,D28,"-")</f>
        <v>11</v>
      </c>
      <c r="D61" s="174"/>
      <c r="E61" s="174">
        <f t="shared" si="29"/>
        <v>10</v>
      </c>
      <c r="F61" s="174"/>
      <c r="G61" s="174" t="str">
        <f t="shared" si="29"/>
        <v>-</v>
      </c>
      <c r="H61" s="174"/>
      <c r="I61" s="174">
        <f t="shared" si="29"/>
        <v>15</v>
      </c>
      <c r="J61" s="174"/>
      <c r="K61" s="174">
        <f t="shared" si="29"/>
        <v>12</v>
      </c>
      <c r="L61" s="174"/>
      <c r="M61" s="174">
        <f t="shared" si="29"/>
        <v>13</v>
      </c>
      <c r="N61" s="174"/>
      <c r="O61" s="174">
        <f t="shared" si="29"/>
        <v>9</v>
      </c>
      <c r="P61" s="174"/>
      <c r="Q61" s="174" t="str">
        <f t="shared" si="29"/>
        <v>-</v>
      </c>
      <c r="R61" s="174"/>
      <c r="S61" s="174">
        <f t="shared" si="29"/>
        <v>4</v>
      </c>
      <c r="T61" s="174"/>
      <c r="U61" s="174">
        <f t="shared" si="29"/>
        <v>7</v>
      </c>
      <c r="V61" s="174"/>
      <c r="W61" s="174" t="str">
        <f t="shared" si="29"/>
        <v>-</v>
      </c>
      <c r="X61" s="174"/>
      <c r="Y61" s="174">
        <f t="shared" si="29"/>
        <v>14</v>
      </c>
      <c r="Z61" s="174"/>
      <c r="AA61" s="174" t="str">
        <f t="shared" si="29"/>
        <v>-</v>
      </c>
      <c r="AB61" s="174"/>
      <c r="AC61" s="174">
        <f t="shared" si="29"/>
        <v>16</v>
      </c>
      <c r="AD61" s="174"/>
      <c r="AE61" s="174"/>
      <c r="AF61" s="174"/>
      <c r="AG61" s="174"/>
      <c r="AH61" s="174"/>
      <c r="AJ61" s="19">
        <f t="shared" si="5"/>
        <v>10</v>
      </c>
    </row>
    <row r="62" spans="2:36" x14ac:dyDescent="0.3">
      <c r="B62" s="91" t="str">
        <f t="shared" si="3"/>
        <v>Chad</v>
      </c>
      <c r="C62" s="172">
        <f t="shared" ref="C62:AC62" si="30">IF(C29=C$36,D29,"-")</f>
        <v>16</v>
      </c>
      <c r="D62" s="172"/>
      <c r="E62" s="172" t="str">
        <f t="shared" si="30"/>
        <v>-</v>
      </c>
      <c r="F62" s="172"/>
      <c r="G62" s="172" t="str">
        <f t="shared" si="30"/>
        <v>-</v>
      </c>
      <c r="H62" s="172"/>
      <c r="I62" s="172">
        <f t="shared" si="30"/>
        <v>14</v>
      </c>
      <c r="J62" s="172"/>
      <c r="K62" s="172">
        <f t="shared" si="30"/>
        <v>10</v>
      </c>
      <c r="L62" s="172"/>
      <c r="M62" s="172" t="str">
        <f t="shared" si="30"/>
        <v>-</v>
      </c>
      <c r="N62" s="172"/>
      <c r="O62" s="172" t="str">
        <f t="shared" si="30"/>
        <v>-</v>
      </c>
      <c r="P62" s="172"/>
      <c r="Q62" s="172" t="str">
        <f t="shared" si="30"/>
        <v>-</v>
      </c>
      <c r="R62" s="172"/>
      <c r="S62" s="172">
        <f t="shared" si="30"/>
        <v>11</v>
      </c>
      <c r="T62" s="172"/>
      <c r="U62" s="172">
        <f t="shared" si="30"/>
        <v>12</v>
      </c>
      <c r="V62" s="172"/>
      <c r="W62" s="172">
        <f t="shared" si="30"/>
        <v>6</v>
      </c>
      <c r="X62" s="172"/>
      <c r="Y62" s="172">
        <f t="shared" si="30"/>
        <v>13</v>
      </c>
      <c r="Z62" s="172"/>
      <c r="AA62" s="172" t="str">
        <f t="shared" si="30"/>
        <v>-</v>
      </c>
      <c r="AB62" s="172"/>
      <c r="AC62" s="172">
        <f t="shared" si="30"/>
        <v>15</v>
      </c>
      <c r="AD62" s="172"/>
      <c r="AE62" s="172"/>
      <c r="AF62" s="172"/>
      <c r="AG62" s="172"/>
      <c r="AH62" s="172"/>
      <c r="AJ62" s="19">
        <f t="shared" si="5"/>
        <v>8</v>
      </c>
    </row>
  </sheetData>
  <mergeCells count="466">
    <mergeCell ref="AE58:AF58"/>
    <mergeCell ref="AG58:AH58"/>
    <mergeCell ref="S58:T58"/>
    <mergeCell ref="U58:V58"/>
    <mergeCell ref="W58:X58"/>
    <mergeCell ref="Y58:Z58"/>
    <mergeCell ref="AA58:AB58"/>
    <mergeCell ref="AC58:AD58"/>
    <mergeCell ref="AE52:AF52"/>
    <mergeCell ref="AG52:AH52"/>
    <mergeCell ref="U52:V52"/>
    <mergeCell ref="W52:X52"/>
    <mergeCell ref="Y52:Z52"/>
    <mergeCell ref="AA52:AB52"/>
    <mergeCell ref="AC52:AD52"/>
    <mergeCell ref="S53:T53"/>
    <mergeCell ref="U53:V53"/>
    <mergeCell ref="W53:X53"/>
    <mergeCell ref="Y53:Z53"/>
    <mergeCell ref="AA53:AB53"/>
    <mergeCell ref="AC53:AD53"/>
    <mergeCell ref="U56:V56"/>
    <mergeCell ref="W56:X56"/>
    <mergeCell ref="Y56:Z56"/>
    <mergeCell ref="C58:D58"/>
    <mergeCell ref="E58:F58"/>
    <mergeCell ref="G58:H58"/>
    <mergeCell ref="I58:J58"/>
    <mergeCell ref="K58:L58"/>
    <mergeCell ref="M58:N58"/>
    <mergeCell ref="O58:P58"/>
    <mergeCell ref="Q58:R58"/>
    <mergeCell ref="S52:T52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C51:D51"/>
    <mergeCell ref="E51:F51"/>
    <mergeCell ref="G51:H51"/>
    <mergeCell ref="I51:J51"/>
    <mergeCell ref="K51:L51"/>
    <mergeCell ref="M51:N51"/>
    <mergeCell ref="O51:P51"/>
    <mergeCell ref="Q51:R51"/>
    <mergeCell ref="S50:T50"/>
    <mergeCell ref="AE49:AF49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AE45:AF45"/>
    <mergeCell ref="G45:H45"/>
    <mergeCell ref="I45:J45"/>
    <mergeCell ref="K45:L45"/>
    <mergeCell ref="M45:N45"/>
    <mergeCell ref="O45:P45"/>
    <mergeCell ref="Q45:R45"/>
    <mergeCell ref="AE47:AF47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7:H37"/>
    <mergeCell ref="I37:J37"/>
    <mergeCell ref="K37:L37"/>
    <mergeCell ref="M37:N37"/>
    <mergeCell ref="O37:P37"/>
    <mergeCell ref="Q37:R37"/>
    <mergeCell ref="E30:F30"/>
    <mergeCell ref="G30:H30"/>
    <mergeCell ref="I30:J30"/>
    <mergeCell ref="K30:L30"/>
    <mergeCell ref="M30:N30"/>
    <mergeCell ref="O30:P30"/>
    <mergeCell ref="Q30:R30"/>
    <mergeCell ref="Y36:Z36"/>
    <mergeCell ref="AA36:AB36"/>
    <mergeCell ref="AC36:AD36"/>
    <mergeCell ref="C30:D30"/>
    <mergeCell ref="S36:T36"/>
    <mergeCell ref="C31:AI31"/>
    <mergeCell ref="C36:D36"/>
    <mergeCell ref="E36:F36"/>
    <mergeCell ref="G36:H36"/>
    <mergeCell ref="I36:J36"/>
    <mergeCell ref="K36:L36"/>
    <mergeCell ref="M36:N36"/>
    <mergeCell ref="O36:P36"/>
    <mergeCell ref="Q36:R36"/>
    <mergeCell ref="S30:T30"/>
    <mergeCell ref="AG30:AH30"/>
    <mergeCell ref="U30:V30"/>
    <mergeCell ref="W30:X30"/>
    <mergeCell ref="Y30:Z30"/>
    <mergeCell ref="AA30:AB30"/>
    <mergeCell ref="AC56:AD56"/>
    <mergeCell ref="AC30:AD30"/>
    <mergeCell ref="B2:AJ2"/>
    <mergeCell ref="C3:D3"/>
    <mergeCell ref="E3:F3"/>
    <mergeCell ref="AA3:AB3"/>
    <mergeCell ref="G3:H3"/>
    <mergeCell ref="I3:J3"/>
    <mergeCell ref="M3:N3"/>
    <mergeCell ref="O3:P3"/>
    <mergeCell ref="Q3:R3"/>
    <mergeCell ref="AE3:AF3"/>
    <mergeCell ref="AG3:AH3"/>
    <mergeCell ref="S3:T3"/>
    <mergeCell ref="U3:V3"/>
    <mergeCell ref="W3:X3"/>
    <mergeCell ref="Y3:Z3"/>
    <mergeCell ref="AC3:AD3"/>
    <mergeCell ref="K3:L3"/>
    <mergeCell ref="AE30:AF30"/>
    <mergeCell ref="AE36:AF36"/>
    <mergeCell ref="AG36:AH36"/>
    <mergeCell ref="U36:V36"/>
    <mergeCell ref="W36:X36"/>
    <mergeCell ref="Q54:R54"/>
    <mergeCell ref="S54:T54"/>
    <mergeCell ref="U54:V54"/>
    <mergeCell ref="W54:X54"/>
    <mergeCell ref="Y54:Z54"/>
    <mergeCell ref="AA54:AB54"/>
    <mergeCell ref="AC54:AD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U57:V57"/>
    <mergeCell ref="W57:X57"/>
    <mergeCell ref="Y57:Z57"/>
    <mergeCell ref="AA57:AB57"/>
    <mergeCell ref="AC57:AD57"/>
    <mergeCell ref="C56:D56"/>
    <mergeCell ref="E56:F56"/>
    <mergeCell ref="G56:H56"/>
    <mergeCell ref="I56:J56"/>
    <mergeCell ref="K56:L56"/>
    <mergeCell ref="M56:N56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S56:T56"/>
    <mergeCell ref="AA56:AB56"/>
    <mergeCell ref="AE53:AF53"/>
    <mergeCell ref="AG53:AH53"/>
    <mergeCell ref="AE54:AF54"/>
    <mergeCell ref="AG54:AH54"/>
    <mergeCell ref="AE55:AF55"/>
    <mergeCell ref="AG55:AH55"/>
    <mergeCell ref="AE56:AF56"/>
    <mergeCell ref="AG56:AH56"/>
    <mergeCell ref="AE57:AF57"/>
    <mergeCell ref="AG57:AH57"/>
    <mergeCell ref="W59:X59"/>
    <mergeCell ref="Y59:Z59"/>
    <mergeCell ref="AA59:AB59"/>
    <mergeCell ref="AC59:AD59"/>
    <mergeCell ref="AE59:AF59"/>
    <mergeCell ref="AG59:AH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C59:D59"/>
    <mergeCell ref="E59:F59"/>
    <mergeCell ref="G61:H61"/>
    <mergeCell ref="I61:J61"/>
    <mergeCell ref="K61:L61"/>
    <mergeCell ref="M61:N61"/>
    <mergeCell ref="O61:P61"/>
    <mergeCell ref="Q61:R61"/>
    <mergeCell ref="S61:T61"/>
    <mergeCell ref="U59:V59"/>
    <mergeCell ref="G59:H59"/>
    <mergeCell ref="I59:J59"/>
    <mergeCell ref="K59:L59"/>
    <mergeCell ref="M59:N59"/>
    <mergeCell ref="O59:P59"/>
    <mergeCell ref="Q59:R59"/>
    <mergeCell ref="S59:T59"/>
    <mergeCell ref="U61:V61"/>
    <mergeCell ref="W61:X61"/>
    <mergeCell ref="Y61:Z61"/>
    <mergeCell ref="AA61:AB61"/>
    <mergeCell ref="AC61:AD61"/>
    <mergeCell ref="AE61:AF61"/>
    <mergeCell ref="AG61:AH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C61:D61"/>
    <mergeCell ref="E61:F61"/>
  </mergeCells>
  <conditionalFormatting sqref="C4:AH30">
    <cfRule type="cellIs" dxfId="440" priority="201" operator="equal">
      <formula>"LV"</formula>
    </cfRule>
    <cfRule type="cellIs" dxfId="439" priority="202" operator="equal">
      <formula>"LAR"</formula>
    </cfRule>
    <cfRule type="cellIs" dxfId="438" priority="203" operator="equal">
      <formula>"DET"</formula>
    </cfRule>
    <cfRule type="cellIs" dxfId="437" priority="204" operator="equal">
      <formula>"NYJ"</formula>
    </cfRule>
    <cfRule type="cellIs" dxfId="436" priority="205" operator="equal">
      <formula>"GB"</formula>
    </cfRule>
    <cfRule type="cellIs" dxfId="435" priority="206" operator="equal">
      <formula>"CHI"</formula>
    </cfRule>
    <cfRule type="cellIs" dxfId="434" priority="207" operator="equal">
      <formula>"ARI"</formula>
    </cfRule>
    <cfRule type="cellIs" dxfId="433" priority="208" operator="equal">
      <formula>"WAS"</formula>
    </cfRule>
    <cfRule type="cellIs" dxfId="432" priority="209" operator="equal">
      <formula>"CAR"</formula>
    </cfRule>
    <cfRule type="cellIs" dxfId="431" priority="210" operator="equal">
      <formula>"DAL"</formula>
    </cfRule>
    <cfRule type="cellIs" dxfId="430" priority="211" operator="equal">
      <formula>"DEN"</formula>
    </cfRule>
    <cfRule type="cellIs" dxfId="429" priority="212" operator="equal">
      <formula>"SEA"</formula>
    </cfRule>
    <cfRule type="cellIs" dxfId="428" priority="213" operator="equal">
      <formula>"LAC"</formula>
    </cfRule>
    <cfRule type="cellIs" dxfId="427" priority="214" operator="equal">
      <formula>"KC"</formula>
    </cfRule>
    <cfRule type="cellIs" dxfId="426" priority="215" operator="equal">
      <formula>"CLE"</formula>
    </cfRule>
    <cfRule type="cellIs" dxfId="425" priority="216" operator="equal">
      <formula>"PIT"</formula>
    </cfRule>
    <cfRule type="cellIs" dxfId="424" priority="217" operator="equal">
      <formula>"IND"</formula>
    </cfRule>
    <cfRule type="cellIs" dxfId="423" priority="218" operator="equal">
      <formula>"CIN"</formula>
    </cfRule>
    <cfRule type="cellIs" dxfId="422" priority="219" operator="equal">
      <formula>"MIA"</formula>
    </cfRule>
    <cfRule type="cellIs" dxfId="421" priority="220" operator="equal">
      <formula>"TEN"</formula>
    </cfRule>
    <cfRule type="cellIs" dxfId="420" priority="221" operator="equal">
      <formula>"MIN"</formula>
    </cfRule>
    <cfRule type="cellIs" dxfId="419" priority="222" operator="equal">
      <formula>"SF"</formula>
    </cfRule>
    <cfRule type="cellIs" dxfId="418" priority="223" operator="equal">
      <formula>"NE"</formula>
    </cfRule>
    <cfRule type="cellIs" dxfId="417" priority="224" operator="equal">
      <formula>"HOU"</formula>
    </cfRule>
    <cfRule type="cellIs" dxfId="416" priority="225" operator="equal">
      <formula>"NO"</formula>
    </cfRule>
    <cfRule type="cellIs" dxfId="415" priority="226" operator="equal">
      <formula>"TB"</formula>
    </cfRule>
    <cfRule type="cellIs" dxfId="414" priority="227" operator="equal">
      <formula>"NYG"</formula>
    </cfRule>
    <cfRule type="cellIs" dxfId="413" priority="228" operator="equal">
      <formula>"JAX"</formula>
    </cfRule>
    <cfRule type="cellIs" dxfId="412" priority="229" operator="equal">
      <formula>"BAL"</formula>
    </cfRule>
    <cfRule type="cellIs" dxfId="411" priority="230" operator="equal">
      <formula>"BUF"</formula>
    </cfRule>
    <cfRule type="cellIs" dxfId="410" priority="231" operator="equal">
      <formula>"PHI"</formula>
    </cfRule>
    <cfRule type="cellIs" dxfId="409" priority="232" operator="equal">
      <formula>"ATL"</formula>
    </cfRule>
  </conditionalFormatting>
  <conditionalFormatting sqref="AJ4:AJ29">
    <cfRule type="top10" dxfId="408" priority="1" rank="1"/>
  </conditionalFormatting>
  <dataValidations count="1">
    <dataValidation type="textLength" operator="lessThan" allowBlank="1" showInputMessage="1" showErrorMessage="1" error="Cecil, try to avoid putting a space at the end of the abbreviation." sqref="C16 E16 G16 I16 M16 O16 Q16 AE16 S16 U16 W16 Y16 AA16 AC16" xr:uid="{B5FEEEB1-E9B5-409A-A08A-C07A5BD8EA94}">
      <formula1>4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699D-FA38-446F-8110-C8AA605E8462}">
  <dimension ref="A1:AL62"/>
  <sheetViews>
    <sheetView showGridLines="0" showZeros="0" zoomScale="96" zoomScaleNormal="96" workbookViewId="0"/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hidden="1" customWidth="1"/>
    <col min="32" max="32" width="3.109375" hidden="1" customWidth="1"/>
    <col min="33" max="33" width="6.44140625" hidden="1" customWidth="1"/>
    <col min="34" max="34" width="2.77734375" hidden="1" customWidth="1"/>
    <col min="35" max="35" width="8.6640625" hidden="1" customWidth="1"/>
    <col min="36" max="36" width="8.5546875" customWidth="1"/>
  </cols>
  <sheetData>
    <row r="1" spans="1:38" ht="3.15" customHeight="1" x14ac:dyDescent="0.3"/>
    <row r="2" spans="1:38" thickBot="1" x14ac:dyDescent="0.35">
      <c r="A2" t="s">
        <v>17</v>
      </c>
      <c r="B2" s="188" t="s">
        <v>60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8" ht="15.05" customHeight="1" thickBot="1" x14ac:dyDescent="0.35">
      <c r="B3" s="1" t="s">
        <v>0</v>
      </c>
      <c r="C3" s="181" t="s">
        <v>387</v>
      </c>
      <c r="D3" s="182"/>
      <c r="E3" s="176" t="s">
        <v>388</v>
      </c>
      <c r="F3" s="177"/>
      <c r="G3" s="176" t="s">
        <v>389</v>
      </c>
      <c r="H3" s="177"/>
      <c r="I3" s="176" t="s">
        <v>390</v>
      </c>
      <c r="J3" s="177"/>
      <c r="K3" s="176" t="s">
        <v>391</v>
      </c>
      <c r="L3" s="177"/>
      <c r="M3" s="176" t="s">
        <v>392</v>
      </c>
      <c r="N3" s="177"/>
      <c r="O3" s="176" t="s">
        <v>393</v>
      </c>
      <c r="P3" s="177"/>
      <c r="Q3" s="176" t="s">
        <v>394</v>
      </c>
      <c r="R3" s="177"/>
      <c r="S3" s="176" t="s">
        <v>395</v>
      </c>
      <c r="T3" s="177"/>
      <c r="U3" s="176" t="s">
        <v>111</v>
      </c>
      <c r="V3" s="177"/>
      <c r="W3" s="176" t="s">
        <v>397</v>
      </c>
      <c r="X3" s="177"/>
      <c r="Y3" s="176" t="s">
        <v>398</v>
      </c>
      <c r="Z3" s="177"/>
      <c r="AA3" s="176" t="s">
        <v>399</v>
      </c>
      <c r="AB3" s="177"/>
      <c r="AC3" s="178" t="s">
        <v>400</v>
      </c>
      <c r="AD3" s="179"/>
      <c r="AE3" s="176"/>
      <c r="AF3" s="177"/>
      <c r="AG3" s="176"/>
      <c r="AH3" s="177"/>
      <c r="AI3" s="22" t="s">
        <v>38</v>
      </c>
      <c r="AJ3" s="32" t="s">
        <v>16</v>
      </c>
    </row>
    <row r="4" spans="1:38" ht="15.05" customHeight="1" x14ac:dyDescent="0.3">
      <c r="A4">
        <f>RANK(AJ4,$AJ$4:$AJ$29,0)</f>
        <v>10</v>
      </c>
      <c r="B4" s="86" t="str">
        <f>'Week 1'!B4</f>
        <v>Tyson</v>
      </c>
      <c r="C4" s="3" t="s">
        <v>141</v>
      </c>
      <c r="D4" s="4">
        <v>5</v>
      </c>
      <c r="E4" s="3" t="s">
        <v>137</v>
      </c>
      <c r="F4" s="4">
        <v>7</v>
      </c>
      <c r="G4" s="3" t="s">
        <v>143</v>
      </c>
      <c r="H4" s="4">
        <v>12</v>
      </c>
      <c r="I4" s="3" t="s">
        <v>161</v>
      </c>
      <c r="J4" s="4">
        <v>15</v>
      </c>
      <c r="K4" s="3" t="s">
        <v>152</v>
      </c>
      <c r="L4" s="4">
        <v>14</v>
      </c>
      <c r="M4" s="3" t="s">
        <v>132</v>
      </c>
      <c r="N4" s="4">
        <v>3</v>
      </c>
      <c r="O4" s="3" t="s">
        <v>127</v>
      </c>
      <c r="P4" s="4">
        <v>4</v>
      </c>
      <c r="Q4" s="3" t="s">
        <v>155</v>
      </c>
      <c r="R4" s="4">
        <v>9</v>
      </c>
      <c r="S4" s="3" t="s">
        <v>134</v>
      </c>
      <c r="T4" s="4">
        <v>8</v>
      </c>
      <c r="U4" s="3" t="s">
        <v>162</v>
      </c>
      <c r="V4" s="4">
        <v>6</v>
      </c>
      <c r="W4" s="3" t="s">
        <v>154</v>
      </c>
      <c r="X4" s="4">
        <v>11</v>
      </c>
      <c r="Y4" s="3" t="s">
        <v>144</v>
      </c>
      <c r="Z4" s="4">
        <v>13</v>
      </c>
      <c r="AA4" s="3" t="s">
        <v>148</v>
      </c>
      <c r="AB4" s="4">
        <v>10</v>
      </c>
      <c r="AC4" s="3" t="s">
        <v>129</v>
      </c>
      <c r="AD4" s="4">
        <v>16</v>
      </c>
      <c r="AE4" s="3"/>
      <c r="AF4" s="4"/>
      <c r="AG4" s="3"/>
      <c r="AH4" s="4"/>
      <c r="AI4" s="5">
        <f t="shared" ref="AI4:AI29" si="0">SUM(D4:AH4)</f>
        <v>133</v>
      </c>
      <c r="AJ4" s="5">
        <f t="shared" ref="AJ4:AJ29" si="1">SUM(C37:AH37)</f>
        <v>78</v>
      </c>
    </row>
    <row r="5" spans="1:38" ht="15.05" customHeight="1" x14ac:dyDescent="0.3">
      <c r="A5">
        <f t="shared" ref="A5:A29" si="2">RANK(AJ5,$AJ$4:$AJ$29,0)</f>
        <v>24</v>
      </c>
      <c r="B5" s="87" t="str">
        <f>'Week 1'!B5</f>
        <v>Ben</v>
      </c>
      <c r="C5" s="95" t="s">
        <v>362</v>
      </c>
      <c r="D5" s="96">
        <v>13</v>
      </c>
      <c r="E5" s="95" t="s">
        <v>346</v>
      </c>
      <c r="F5" s="96">
        <v>5</v>
      </c>
      <c r="G5" s="95" t="s">
        <v>363</v>
      </c>
      <c r="H5" s="96">
        <v>10</v>
      </c>
      <c r="I5" s="95" t="s">
        <v>338</v>
      </c>
      <c r="J5" s="96">
        <v>15</v>
      </c>
      <c r="K5" s="95" t="s">
        <v>355</v>
      </c>
      <c r="L5" s="96">
        <v>14</v>
      </c>
      <c r="M5" s="95" t="s">
        <v>356</v>
      </c>
      <c r="N5" s="96">
        <v>6</v>
      </c>
      <c r="O5" s="95" t="s">
        <v>344</v>
      </c>
      <c r="P5" s="96">
        <v>4</v>
      </c>
      <c r="Q5" s="95" t="s">
        <v>360</v>
      </c>
      <c r="R5" s="96">
        <v>11</v>
      </c>
      <c r="S5" s="95" t="s">
        <v>345</v>
      </c>
      <c r="T5" s="96">
        <v>9</v>
      </c>
      <c r="U5" s="95" t="s">
        <v>348</v>
      </c>
      <c r="V5" s="96">
        <v>7</v>
      </c>
      <c r="W5" s="95" t="s">
        <v>349</v>
      </c>
      <c r="X5" s="96">
        <v>3</v>
      </c>
      <c r="Y5" s="95" t="s">
        <v>350</v>
      </c>
      <c r="Z5" s="96">
        <v>8</v>
      </c>
      <c r="AA5" s="95" t="s">
        <v>339</v>
      </c>
      <c r="AB5" s="96">
        <v>12</v>
      </c>
      <c r="AC5" s="95" t="s">
        <v>365</v>
      </c>
      <c r="AD5" s="96">
        <v>16</v>
      </c>
      <c r="AE5" s="95"/>
      <c r="AF5" s="96"/>
      <c r="AG5" s="6"/>
      <c r="AH5" s="7"/>
      <c r="AI5" s="8">
        <f t="shared" si="0"/>
        <v>133</v>
      </c>
      <c r="AJ5" s="8">
        <f t="shared" si="1"/>
        <v>64</v>
      </c>
    </row>
    <row r="6" spans="1:38" ht="15.05" customHeight="1" x14ac:dyDescent="0.3">
      <c r="A6">
        <f t="shared" si="2"/>
        <v>16</v>
      </c>
      <c r="B6" s="85" t="str">
        <f>'Week 1'!B6</f>
        <v>Trevor</v>
      </c>
      <c r="C6" s="94" t="s">
        <v>126</v>
      </c>
      <c r="D6" s="159">
        <v>9</v>
      </c>
      <c r="E6" s="94" t="s">
        <v>137</v>
      </c>
      <c r="F6" s="159">
        <v>10</v>
      </c>
      <c r="G6" s="94" t="s">
        <v>133</v>
      </c>
      <c r="H6" s="159">
        <v>4</v>
      </c>
      <c r="I6" s="94" t="s">
        <v>161</v>
      </c>
      <c r="J6" s="159">
        <v>16</v>
      </c>
      <c r="K6" s="94" t="s">
        <v>152</v>
      </c>
      <c r="L6" s="159">
        <v>13</v>
      </c>
      <c r="M6" s="94" t="s">
        <v>136</v>
      </c>
      <c r="N6" s="159">
        <v>11</v>
      </c>
      <c r="O6" s="94" t="s">
        <v>198</v>
      </c>
      <c r="P6" s="159">
        <v>6</v>
      </c>
      <c r="Q6" s="94" t="s">
        <v>155</v>
      </c>
      <c r="R6" s="159">
        <v>14</v>
      </c>
      <c r="S6" s="94" t="s">
        <v>147</v>
      </c>
      <c r="T6" s="159">
        <v>3</v>
      </c>
      <c r="U6" s="94" t="s">
        <v>162</v>
      </c>
      <c r="V6" s="159">
        <v>7</v>
      </c>
      <c r="W6" s="94" t="s">
        <v>131</v>
      </c>
      <c r="X6" s="159">
        <v>5</v>
      </c>
      <c r="Y6" s="94" t="s">
        <v>144</v>
      </c>
      <c r="Z6" s="159">
        <v>8</v>
      </c>
      <c r="AA6" s="94" t="s">
        <v>148</v>
      </c>
      <c r="AB6" s="159">
        <v>12</v>
      </c>
      <c r="AC6" s="94" t="s">
        <v>129</v>
      </c>
      <c r="AD6" s="159">
        <v>15</v>
      </c>
      <c r="AE6" s="94"/>
      <c r="AF6" s="104"/>
      <c r="AG6" s="3"/>
      <c r="AH6" s="31"/>
      <c r="AI6" s="5">
        <f t="shared" si="0"/>
        <v>133</v>
      </c>
      <c r="AJ6" s="5">
        <f t="shared" si="1"/>
        <v>72</v>
      </c>
    </row>
    <row r="7" spans="1:38" ht="15.05" customHeight="1" x14ac:dyDescent="0.3">
      <c r="A7">
        <f t="shared" si="2"/>
        <v>13</v>
      </c>
      <c r="B7" s="84" t="str">
        <f>'Week 1'!B7</f>
        <v>Alex</v>
      </c>
      <c r="C7" s="95" t="s">
        <v>362</v>
      </c>
      <c r="D7" s="96">
        <v>3</v>
      </c>
      <c r="E7" s="95" t="s">
        <v>346</v>
      </c>
      <c r="F7" s="96">
        <v>10</v>
      </c>
      <c r="G7" s="95" t="s">
        <v>363</v>
      </c>
      <c r="H7" s="96">
        <v>7</v>
      </c>
      <c r="I7" s="95" t="s">
        <v>338</v>
      </c>
      <c r="J7" s="96">
        <v>16</v>
      </c>
      <c r="K7" s="95" t="s">
        <v>355</v>
      </c>
      <c r="L7" s="96">
        <v>13</v>
      </c>
      <c r="M7" s="95" t="s">
        <v>342</v>
      </c>
      <c r="N7" s="96">
        <v>4</v>
      </c>
      <c r="O7" s="95" t="s">
        <v>357</v>
      </c>
      <c r="P7" s="96">
        <v>6</v>
      </c>
      <c r="Q7" s="95" t="s">
        <v>360</v>
      </c>
      <c r="R7" s="96">
        <v>11</v>
      </c>
      <c r="S7" s="95" t="s">
        <v>345</v>
      </c>
      <c r="T7" s="96">
        <v>5</v>
      </c>
      <c r="U7" s="95" t="s">
        <v>348</v>
      </c>
      <c r="V7" s="96">
        <v>8</v>
      </c>
      <c r="W7" s="95" t="s">
        <v>347</v>
      </c>
      <c r="X7" s="96">
        <v>9</v>
      </c>
      <c r="Y7" s="95" t="s">
        <v>350</v>
      </c>
      <c r="Z7" s="96">
        <v>12</v>
      </c>
      <c r="AA7" s="95" t="s">
        <v>339</v>
      </c>
      <c r="AB7" s="96">
        <v>14</v>
      </c>
      <c r="AC7" s="95" t="s">
        <v>365</v>
      </c>
      <c r="AD7" s="96">
        <v>15</v>
      </c>
      <c r="AE7" s="95"/>
      <c r="AF7" s="96"/>
      <c r="AG7" s="6"/>
      <c r="AH7" s="7"/>
      <c r="AI7" s="8">
        <f t="shared" si="0"/>
        <v>133</v>
      </c>
      <c r="AJ7" s="8">
        <f t="shared" si="1"/>
        <v>75</v>
      </c>
    </row>
    <row r="8" spans="1:38" ht="15.05" customHeight="1" x14ac:dyDescent="0.3">
      <c r="A8">
        <f t="shared" si="2"/>
        <v>8</v>
      </c>
      <c r="B8" s="85" t="str">
        <f>'Week 1'!B8</f>
        <v>Katelyn</v>
      </c>
      <c r="C8" s="94" t="s">
        <v>362</v>
      </c>
      <c r="D8" s="159">
        <v>5</v>
      </c>
      <c r="E8" s="94" t="s">
        <v>346</v>
      </c>
      <c r="F8" s="159">
        <v>3</v>
      </c>
      <c r="G8" s="94" t="s">
        <v>363</v>
      </c>
      <c r="H8" s="159">
        <v>10</v>
      </c>
      <c r="I8" s="94" t="s">
        <v>338</v>
      </c>
      <c r="J8" s="159">
        <v>16</v>
      </c>
      <c r="K8" s="94" t="s">
        <v>355</v>
      </c>
      <c r="L8" s="159">
        <v>13</v>
      </c>
      <c r="M8" s="94" t="s">
        <v>342</v>
      </c>
      <c r="N8" s="159">
        <v>7</v>
      </c>
      <c r="O8" s="94" t="s">
        <v>357</v>
      </c>
      <c r="P8" s="159">
        <v>4</v>
      </c>
      <c r="Q8" s="94" t="s">
        <v>360</v>
      </c>
      <c r="R8" s="159">
        <v>12</v>
      </c>
      <c r="S8" s="94" t="s">
        <v>345</v>
      </c>
      <c r="T8" s="159">
        <v>8</v>
      </c>
      <c r="U8" s="94" t="s">
        <v>348</v>
      </c>
      <c r="V8" s="159">
        <v>6</v>
      </c>
      <c r="W8" s="94" t="s">
        <v>347</v>
      </c>
      <c r="X8" s="159">
        <v>9</v>
      </c>
      <c r="Y8" s="94" t="s">
        <v>350</v>
      </c>
      <c r="Z8" s="159">
        <v>11</v>
      </c>
      <c r="AA8" s="94" t="s">
        <v>339</v>
      </c>
      <c r="AB8" s="159">
        <v>14</v>
      </c>
      <c r="AC8" s="94" t="s">
        <v>365</v>
      </c>
      <c r="AD8" s="159">
        <v>15</v>
      </c>
      <c r="AE8" s="94"/>
      <c r="AF8" s="103"/>
      <c r="AG8" s="3"/>
      <c r="AH8" s="31"/>
      <c r="AI8" s="5">
        <f t="shared" si="0"/>
        <v>133</v>
      </c>
      <c r="AJ8" s="5">
        <f t="shared" si="1"/>
        <v>80</v>
      </c>
    </row>
    <row r="9" spans="1:38" ht="15.05" customHeight="1" x14ac:dyDescent="0.3">
      <c r="A9">
        <f t="shared" si="2"/>
        <v>19</v>
      </c>
      <c r="B9" s="92" t="str">
        <f>'Week 1'!B9</f>
        <v>Shelby</v>
      </c>
      <c r="C9" s="95" t="s">
        <v>126</v>
      </c>
      <c r="D9" s="96">
        <v>8</v>
      </c>
      <c r="E9" s="95" t="s">
        <v>128</v>
      </c>
      <c r="F9" s="96">
        <v>5</v>
      </c>
      <c r="G9" s="95" t="s">
        <v>143</v>
      </c>
      <c r="H9" s="96">
        <v>9</v>
      </c>
      <c r="I9" s="95" t="s">
        <v>161</v>
      </c>
      <c r="J9" s="96">
        <v>16</v>
      </c>
      <c r="K9" s="95" t="s">
        <v>152</v>
      </c>
      <c r="L9" s="96">
        <v>13</v>
      </c>
      <c r="M9" s="95" t="s">
        <v>132</v>
      </c>
      <c r="N9" s="96">
        <v>7</v>
      </c>
      <c r="O9" s="95" t="s">
        <v>198</v>
      </c>
      <c r="P9" s="96">
        <v>6</v>
      </c>
      <c r="Q9" s="95" t="s">
        <v>155</v>
      </c>
      <c r="R9" s="96">
        <v>15</v>
      </c>
      <c r="S9" s="95" t="s">
        <v>134</v>
      </c>
      <c r="T9" s="96">
        <v>4</v>
      </c>
      <c r="U9" s="95" t="s">
        <v>162</v>
      </c>
      <c r="V9" s="96">
        <v>10</v>
      </c>
      <c r="W9" s="95" t="s">
        <v>131</v>
      </c>
      <c r="X9" s="96">
        <v>3</v>
      </c>
      <c r="Y9" s="95" t="s">
        <v>144</v>
      </c>
      <c r="Z9" s="96">
        <v>14</v>
      </c>
      <c r="AA9" s="95" t="s">
        <v>148</v>
      </c>
      <c r="AB9" s="96">
        <v>11</v>
      </c>
      <c r="AC9" s="95" t="s">
        <v>129</v>
      </c>
      <c r="AD9" s="96">
        <v>12</v>
      </c>
      <c r="AE9" s="95"/>
      <c r="AF9" s="96"/>
      <c r="AG9" s="6"/>
      <c r="AH9" s="7"/>
      <c r="AI9" s="8">
        <f t="shared" si="0"/>
        <v>133</v>
      </c>
      <c r="AJ9" s="8">
        <f t="shared" si="1"/>
        <v>68</v>
      </c>
    </row>
    <row r="10" spans="1:38" ht="15.05" customHeight="1" x14ac:dyDescent="0.3">
      <c r="A10">
        <f t="shared" si="2"/>
        <v>1</v>
      </c>
      <c r="B10" s="85" t="str">
        <f>'Week 1'!B10</f>
        <v>Chris</v>
      </c>
      <c r="C10" s="94" t="s">
        <v>367</v>
      </c>
      <c r="D10" s="159">
        <v>12</v>
      </c>
      <c r="E10" s="94" t="s">
        <v>346</v>
      </c>
      <c r="F10" s="159">
        <v>5</v>
      </c>
      <c r="G10" s="94" t="s">
        <v>363</v>
      </c>
      <c r="H10" s="159">
        <v>7</v>
      </c>
      <c r="I10" s="94" t="s">
        <v>338</v>
      </c>
      <c r="J10" s="159">
        <v>16</v>
      </c>
      <c r="K10" s="94" t="s">
        <v>355</v>
      </c>
      <c r="L10" s="159">
        <v>14</v>
      </c>
      <c r="M10" s="94" t="s">
        <v>342</v>
      </c>
      <c r="N10" s="159">
        <v>4</v>
      </c>
      <c r="O10" s="94" t="s">
        <v>357</v>
      </c>
      <c r="P10" s="159">
        <v>3</v>
      </c>
      <c r="Q10" s="94" t="s">
        <v>360</v>
      </c>
      <c r="R10" s="159">
        <v>6</v>
      </c>
      <c r="S10" s="94" t="s">
        <v>345</v>
      </c>
      <c r="T10" s="159">
        <v>8</v>
      </c>
      <c r="U10" s="94" t="s">
        <v>348</v>
      </c>
      <c r="V10" s="159">
        <v>9</v>
      </c>
      <c r="W10" s="94" t="s">
        <v>347</v>
      </c>
      <c r="X10" s="159">
        <v>13</v>
      </c>
      <c r="Y10" s="94" t="s">
        <v>350</v>
      </c>
      <c r="Z10" s="159">
        <v>11</v>
      </c>
      <c r="AA10" s="94" t="s">
        <v>339</v>
      </c>
      <c r="AB10" s="159">
        <v>10</v>
      </c>
      <c r="AC10" s="94" t="s">
        <v>365</v>
      </c>
      <c r="AD10" s="159">
        <v>15</v>
      </c>
      <c r="AE10" s="94"/>
      <c r="AF10" s="104"/>
      <c r="AG10" s="3"/>
      <c r="AH10" s="31"/>
      <c r="AI10" s="5">
        <f t="shared" si="0"/>
        <v>133</v>
      </c>
      <c r="AJ10" s="5">
        <f t="shared" si="1"/>
        <v>89</v>
      </c>
      <c r="AL10" t="s">
        <v>17</v>
      </c>
    </row>
    <row r="11" spans="1:38" ht="15.05" customHeight="1" x14ac:dyDescent="0.3">
      <c r="A11">
        <f t="shared" si="2"/>
        <v>25</v>
      </c>
      <c r="B11" s="84" t="str">
        <f>'Week 1'!B11</f>
        <v>Jeremy</v>
      </c>
      <c r="C11" s="95" t="s">
        <v>126</v>
      </c>
      <c r="D11" s="96">
        <v>14</v>
      </c>
      <c r="E11" s="95" t="s">
        <v>137</v>
      </c>
      <c r="F11" s="96">
        <v>6</v>
      </c>
      <c r="G11" s="95" t="s">
        <v>143</v>
      </c>
      <c r="H11" s="96">
        <v>12</v>
      </c>
      <c r="I11" s="95" t="s">
        <v>161</v>
      </c>
      <c r="J11" s="96">
        <v>16</v>
      </c>
      <c r="K11" s="95" t="s">
        <v>152</v>
      </c>
      <c r="L11" s="96">
        <v>11</v>
      </c>
      <c r="M11" s="95" t="s">
        <v>132</v>
      </c>
      <c r="N11" s="96">
        <v>5</v>
      </c>
      <c r="O11" s="95" t="s">
        <v>127</v>
      </c>
      <c r="P11" s="96">
        <v>7</v>
      </c>
      <c r="Q11" s="95" t="s">
        <v>155</v>
      </c>
      <c r="R11" s="96">
        <v>13</v>
      </c>
      <c r="S11" s="95" t="s">
        <v>134</v>
      </c>
      <c r="T11" s="96">
        <v>10</v>
      </c>
      <c r="U11" s="95" t="s">
        <v>162</v>
      </c>
      <c r="V11" s="96">
        <v>3</v>
      </c>
      <c r="W11" s="95" t="s">
        <v>154</v>
      </c>
      <c r="X11" s="96">
        <v>4</v>
      </c>
      <c r="Y11" s="95" t="s">
        <v>144</v>
      </c>
      <c r="Z11" s="96">
        <v>9</v>
      </c>
      <c r="AA11" s="95" t="s">
        <v>148</v>
      </c>
      <c r="AB11" s="96">
        <v>8</v>
      </c>
      <c r="AC11" s="95" t="s">
        <v>129</v>
      </c>
      <c r="AD11" s="96">
        <v>15</v>
      </c>
      <c r="AE11" s="6"/>
      <c r="AF11" s="7"/>
      <c r="AG11" s="6"/>
      <c r="AH11" s="7"/>
      <c r="AI11" s="8">
        <f t="shared" si="0"/>
        <v>133</v>
      </c>
      <c r="AJ11" s="8">
        <f t="shared" si="1"/>
        <v>62</v>
      </c>
    </row>
    <row r="12" spans="1:38" ht="15.05" customHeight="1" x14ac:dyDescent="0.3">
      <c r="A12">
        <f t="shared" si="2"/>
        <v>3</v>
      </c>
      <c r="B12" s="85" t="str">
        <f>'Week 1'!B12</f>
        <v>Sam</v>
      </c>
      <c r="C12" s="94" t="s">
        <v>141</v>
      </c>
      <c r="D12" s="159">
        <v>16</v>
      </c>
      <c r="E12" s="94" t="s">
        <v>137</v>
      </c>
      <c r="F12" s="159">
        <v>4</v>
      </c>
      <c r="G12" s="94" t="s">
        <v>143</v>
      </c>
      <c r="H12" s="159">
        <v>14</v>
      </c>
      <c r="I12" s="94" t="s">
        <v>161</v>
      </c>
      <c r="J12" s="159">
        <v>15</v>
      </c>
      <c r="K12" s="94" t="s">
        <v>152</v>
      </c>
      <c r="L12" s="159">
        <v>8</v>
      </c>
      <c r="M12" s="94" t="s">
        <v>136</v>
      </c>
      <c r="N12" s="159">
        <v>9</v>
      </c>
      <c r="O12" s="94" t="s">
        <v>198</v>
      </c>
      <c r="P12" s="159">
        <v>3</v>
      </c>
      <c r="Q12" s="94" t="s">
        <v>155</v>
      </c>
      <c r="R12" s="159">
        <v>13</v>
      </c>
      <c r="S12" s="94" t="s">
        <v>134</v>
      </c>
      <c r="T12" s="159">
        <v>7</v>
      </c>
      <c r="U12" s="94" t="s">
        <v>162</v>
      </c>
      <c r="V12" s="159">
        <v>6</v>
      </c>
      <c r="W12" s="94" t="s">
        <v>154</v>
      </c>
      <c r="X12" s="159">
        <v>10</v>
      </c>
      <c r="Y12" s="94" t="s">
        <v>144</v>
      </c>
      <c r="Z12" s="159">
        <v>12</v>
      </c>
      <c r="AA12" s="94" t="s">
        <v>148</v>
      </c>
      <c r="AB12" s="159">
        <v>5</v>
      </c>
      <c r="AC12" s="94" t="s">
        <v>129</v>
      </c>
      <c r="AD12" s="159">
        <v>11</v>
      </c>
      <c r="AE12" s="94"/>
      <c r="AF12" s="104"/>
      <c r="AG12" s="3"/>
      <c r="AH12" s="31"/>
      <c r="AI12" s="5">
        <f t="shared" si="0"/>
        <v>133</v>
      </c>
      <c r="AJ12" s="5">
        <f t="shared" si="1"/>
        <v>88</v>
      </c>
    </row>
    <row r="13" spans="1:38" ht="15.05" customHeight="1" x14ac:dyDescent="0.3">
      <c r="A13">
        <f t="shared" si="2"/>
        <v>4</v>
      </c>
      <c r="B13" s="84" t="str">
        <f>'Week 1'!B13</f>
        <v>Cody</v>
      </c>
      <c r="C13" s="95" t="s">
        <v>126</v>
      </c>
      <c r="D13" s="96">
        <v>8</v>
      </c>
      <c r="E13" s="95" t="s">
        <v>137</v>
      </c>
      <c r="F13" s="96">
        <v>5</v>
      </c>
      <c r="G13" s="95" t="s">
        <v>143</v>
      </c>
      <c r="H13" s="96">
        <v>12</v>
      </c>
      <c r="I13" s="95" t="s">
        <v>161</v>
      </c>
      <c r="J13" s="96">
        <v>16</v>
      </c>
      <c r="K13" s="95" t="s">
        <v>152</v>
      </c>
      <c r="L13" s="96">
        <v>15</v>
      </c>
      <c r="M13" s="95" t="s">
        <v>136</v>
      </c>
      <c r="N13" s="96">
        <v>7</v>
      </c>
      <c r="O13" s="95" t="s">
        <v>127</v>
      </c>
      <c r="P13" s="96">
        <v>3</v>
      </c>
      <c r="Q13" s="95" t="s">
        <v>142</v>
      </c>
      <c r="R13" s="96">
        <v>13</v>
      </c>
      <c r="S13" s="95" t="s">
        <v>134</v>
      </c>
      <c r="T13" s="96">
        <v>10</v>
      </c>
      <c r="U13" s="95" t="s">
        <v>162</v>
      </c>
      <c r="V13" s="96">
        <v>6</v>
      </c>
      <c r="W13" s="95" t="s">
        <v>154</v>
      </c>
      <c r="X13" s="96">
        <v>11</v>
      </c>
      <c r="Y13" s="95" t="s">
        <v>144</v>
      </c>
      <c r="Z13" s="96">
        <v>5</v>
      </c>
      <c r="AA13" s="95" t="s">
        <v>148</v>
      </c>
      <c r="AB13" s="96">
        <v>8</v>
      </c>
      <c r="AC13" s="95" t="s">
        <v>129</v>
      </c>
      <c r="AD13" s="96">
        <v>14</v>
      </c>
      <c r="AE13" s="95"/>
      <c r="AF13" s="96"/>
      <c r="AG13" s="6"/>
      <c r="AH13" s="7"/>
      <c r="AI13" s="8">
        <f t="shared" si="0"/>
        <v>133</v>
      </c>
      <c r="AJ13" s="8">
        <f t="shared" si="1"/>
        <v>84</v>
      </c>
    </row>
    <row r="14" spans="1:38" ht="15.05" customHeight="1" x14ac:dyDescent="0.3">
      <c r="A14">
        <f t="shared" si="2"/>
        <v>22</v>
      </c>
      <c r="B14" s="85" t="str">
        <f>'Week 1'!B14</f>
        <v>Tom</v>
      </c>
      <c r="C14" s="94" t="s">
        <v>126</v>
      </c>
      <c r="D14" s="159">
        <v>7</v>
      </c>
      <c r="E14" s="94" t="s">
        <v>137</v>
      </c>
      <c r="F14" s="159">
        <v>12</v>
      </c>
      <c r="G14" s="94" t="s">
        <v>143</v>
      </c>
      <c r="H14" s="159">
        <v>11</v>
      </c>
      <c r="I14" s="94" t="s">
        <v>161</v>
      </c>
      <c r="J14" s="159">
        <v>16</v>
      </c>
      <c r="K14" s="94" t="s">
        <v>152</v>
      </c>
      <c r="L14" s="159">
        <v>14</v>
      </c>
      <c r="M14" s="94" t="s">
        <v>132</v>
      </c>
      <c r="N14" s="159">
        <v>6</v>
      </c>
      <c r="O14" s="94" t="s">
        <v>127</v>
      </c>
      <c r="P14" s="159">
        <v>9</v>
      </c>
      <c r="Q14" s="94" t="s">
        <v>155</v>
      </c>
      <c r="R14" s="159">
        <v>4</v>
      </c>
      <c r="S14" s="94" t="s">
        <v>134</v>
      </c>
      <c r="T14" s="159">
        <v>5</v>
      </c>
      <c r="U14" s="94" t="s">
        <v>348</v>
      </c>
      <c r="V14" s="159">
        <v>3</v>
      </c>
      <c r="W14" s="94" t="s">
        <v>154</v>
      </c>
      <c r="X14" s="159">
        <v>10</v>
      </c>
      <c r="Y14" s="94" t="s">
        <v>144</v>
      </c>
      <c r="Z14" s="159">
        <v>8</v>
      </c>
      <c r="AA14" s="94" t="s">
        <v>148</v>
      </c>
      <c r="AB14" s="159">
        <v>13</v>
      </c>
      <c r="AC14" s="94" t="s">
        <v>129</v>
      </c>
      <c r="AD14" s="159">
        <v>15</v>
      </c>
      <c r="AE14" s="94"/>
      <c r="AF14" s="103"/>
      <c r="AG14" s="3"/>
      <c r="AH14" s="31"/>
      <c r="AI14" s="5">
        <f t="shared" si="0"/>
        <v>133</v>
      </c>
      <c r="AJ14" s="5">
        <f t="shared" si="1"/>
        <v>67</v>
      </c>
    </row>
    <row r="15" spans="1:38" ht="15.05" customHeight="1" x14ac:dyDescent="0.3">
      <c r="A15">
        <f t="shared" si="2"/>
        <v>19</v>
      </c>
      <c r="B15" s="84" t="str">
        <f>'Week 1'!B15</f>
        <v>Austin</v>
      </c>
      <c r="C15" s="95" t="s">
        <v>126</v>
      </c>
      <c r="D15" s="96">
        <v>8</v>
      </c>
      <c r="E15" s="95" t="s">
        <v>137</v>
      </c>
      <c r="F15" s="96">
        <v>9</v>
      </c>
      <c r="G15" s="95" t="s">
        <v>143</v>
      </c>
      <c r="H15" s="96">
        <v>11</v>
      </c>
      <c r="I15" s="95" t="s">
        <v>161</v>
      </c>
      <c r="J15" s="96">
        <v>16</v>
      </c>
      <c r="K15" s="95" t="s">
        <v>152</v>
      </c>
      <c r="L15" s="96">
        <v>14</v>
      </c>
      <c r="M15" s="95" t="s">
        <v>136</v>
      </c>
      <c r="N15" s="96">
        <v>7</v>
      </c>
      <c r="O15" s="95" t="s">
        <v>127</v>
      </c>
      <c r="P15" s="96">
        <v>4</v>
      </c>
      <c r="Q15" s="95" t="s">
        <v>155</v>
      </c>
      <c r="R15" s="96">
        <v>13</v>
      </c>
      <c r="S15" s="95" t="s">
        <v>134</v>
      </c>
      <c r="T15" s="96">
        <v>5</v>
      </c>
      <c r="U15" s="95" t="s">
        <v>162</v>
      </c>
      <c r="V15" s="96">
        <v>6</v>
      </c>
      <c r="W15" s="95" t="s">
        <v>154</v>
      </c>
      <c r="X15" s="96">
        <v>3</v>
      </c>
      <c r="Y15" s="95" t="s">
        <v>144</v>
      </c>
      <c r="Z15" s="96">
        <v>10</v>
      </c>
      <c r="AA15" s="95" t="s">
        <v>148</v>
      </c>
      <c r="AB15" s="96">
        <v>12</v>
      </c>
      <c r="AC15" s="95" t="s">
        <v>129</v>
      </c>
      <c r="AD15" s="96">
        <v>15</v>
      </c>
      <c r="AE15" s="95"/>
      <c r="AF15" s="96"/>
      <c r="AG15" s="6"/>
      <c r="AH15" s="7"/>
      <c r="AI15" s="8">
        <f t="shared" si="0"/>
        <v>133</v>
      </c>
      <c r="AJ15" s="8">
        <f t="shared" si="1"/>
        <v>68</v>
      </c>
    </row>
    <row r="16" spans="1:38" ht="15.05" customHeight="1" x14ac:dyDescent="0.3">
      <c r="A16">
        <f t="shared" si="2"/>
        <v>15</v>
      </c>
      <c r="B16" s="85" t="str">
        <f>'Week 1'!B16</f>
        <v>Cecil</v>
      </c>
      <c r="C16" s="94" t="s">
        <v>126</v>
      </c>
      <c r="D16" s="159">
        <v>5</v>
      </c>
      <c r="E16" s="94" t="s">
        <v>128</v>
      </c>
      <c r="F16" s="159">
        <v>3</v>
      </c>
      <c r="G16" s="94" t="s">
        <v>143</v>
      </c>
      <c r="H16" s="159">
        <v>12</v>
      </c>
      <c r="I16" s="94" t="s">
        <v>161</v>
      </c>
      <c r="J16" s="159">
        <v>16</v>
      </c>
      <c r="K16" s="94" t="s">
        <v>152</v>
      </c>
      <c r="L16" s="159">
        <v>15</v>
      </c>
      <c r="M16" s="94" t="s">
        <v>136</v>
      </c>
      <c r="N16" s="159">
        <v>6</v>
      </c>
      <c r="O16" s="94" t="s">
        <v>127</v>
      </c>
      <c r="P16" s="159">
        <v>4</v>
      </c>
      <c r="Q16" s="94" t="s">
        <v>155</v>
      </c>
      <c r="R16" s="159">
        <v>13</v>
      </c>
      <c r="S16" s="94" t="s">
        <v>134</v>
      </c>
      <c r="T16" s="159">
        <v>8</v>
      </c>
      <c r="U16" s="94" t="s">
        <v>162</v>
      </c>
      <c r="V16" s="159">
        <v>11</v>
      </c>
      <c r="W16" s="94" t="s">
        <v>154</v>
      </c>
      <c r="X16" s="159">
        <v>10</v>
      </c>
      <c r="Y16" s="94" t="s">
        <v>144</v>
      </c>
      <c r="Z16" s="159">
        <v>7</v>
      </c>
      <c r="AA16" s="94" t="s">
        <v>148</v>
      </c>
      <c r="AB16" s="159">
        <v>9</v>
      </c>
      <c r="AC16" s="94" t="s">
        <v>129</v>
      </c>
      <c r="AD16" s="159">
        <v>14</v>
      </c>
      <c r="AE16" s="94"/>
      <c r="AF16" s="105"/>
      <c r="AG16" s="3"/>
      <c r="AH16" s="31"/>
      <c r="AI16" s="5">
        <f t="shared" si="0"/>
        <v>133</v>
      </c>
      <c r="AJ16" s="5">
        <f t="shared" si="1"/>
        <v>73</v>
      </c>
    </row>
    <row r="17" spans="1:36" ht="15.05" customHeight="1" x14ac:dyDescent="0.3">
      <c r="A17">
        <f t="shared" si="2"/>
        <v>5</v>
      </c>
      <c r="B17" s="70" t="str">
        <f>'Week 1'!B17</f>
        <v>Thadd</v>
      </c>
      <c r="C17" s="25" t="s">
        <v>367</v>
      </c>
      <c r="D17" s="26">
        <v>4</v>
      </c>
      <c r="E17" s="25" t="s">
        <v>352</v>
      </c>
      <c r="F17" s="26">
        <v>7</v>
      </c>
      <c r="G17" s="25" t="s">
        <v>363</v>
      </c>
      <c r="H17" s="26">
        <v>11</v>
      </c>
      <c r="I17" s="25" t="s">
        <v>338</v>
      </c>
      <c r="J17" s="26">
        <v>15</v>
      </c>
      <c r="K17" s="25" t="s">
        <v>355</v>
      </c>
      <c r="L17" s="26">
        <v>14</v>
      </c>
      <c r="M17" s="25" t="s">
        <v>342</v>
      </c>
      <c r="N17" s="26">
        <v>5</v>
      </c>
      <c r="O17" s="25" t="s">
        <v>344</v>
      </c>
      <c r="P17" s="26">
        <v>6</v>
      </c>
      <c r="Q17" s="25" t="s">
        <v>360</v>
      </c>
      <c r="R17" s="26">
        <v>13</v>
      </c>
      <c r="S17" s="25" t="s">
        <v>345</v>
      </c>
      <c r="T17" s="26">
        <v>9</v>
      </c>
      <c r="U17" s="25" t="s">
        <v>348</v>
      </c>
      <c r="V17" s="26">
        <v>12</v>
      </c>
      <c r="W17" s="25" t="s">
        <v>347</v>
      </c>
      <c r="X17" s="26">
        <v>10</v>
      </c>
      <c r="Y17" s="25" t="s">
        <v>350</v>
      </c>
      <c r="Z17" s="26">
        <v>8</v>
      </c>
      <c r="AA17" s="25" t="s">
        <v>339</v>
      </c>
      <c r="AB17" s="26">
        <v>3</v>
      </c>
      <c r="AC17" s="25" t="s">
        <v>365</v>
      </c>
      <c r="AD17" s="26">
        <v>16</v>
      </c>
      <c r="AE17" s="25"/>
      <c r="AF17" s="26"/>
      <c r="AG17" s="25"/>
      <c r="AH17" s="26"/>
      <c r="AI17" s="23">
        <f t="shared" si="0"/>
        <v>133</v>
      </c>
      <c r="AJ17" s="24">
        <f t="shared" si="1"/>
        <v>83</v>
      </c>
    </row>
    <row r="18" spans="1:36" ht="15.05" customHeight="1" x14ac:dyDescent="0.3">
      <c r="A18">
        <f t="shared" si="2"/>
        <v>10</v>
      </c>
      <c r="B18" s="85" t="str">
        <f>'Week 1'!B18</f>
        <v>Walker</v>
      </c>
      <c r="C18" s="94" t="s">
        <v>126</v>
      </c>
      <c r="D18" s="159">
        <v>12</v>
      </c>
      <c r="E18" s="94" t="s">
        <v>137</v>
      </c>
      <c r="F18" s="159">
        <v>7</v>
      </c>
      <c r="G18" s="94" t="s">
        <v>143</v>
      </c>
      <c r="H18" s="159">
        <v>3</v>
      </c>
      <c r="I18" s="94" t="s">
        <v>161</v>
      </c>
      <c r="J18" s="159">
        <v>16</v>
      </c>
      <c r="K18" s="94" t="s">
        <v>152</v>
      </c>
      <c r="L18" s="159">
        <v>14</v>
      </c>
      <c r="M18" s="94" t="s">
        <v>136</v>
      </c>
      <c r="N18" s="159">
        <v>6</v>
      </c>
      <c r="O18" s="94" t="s">
        <v>127</v>
      </c>
      <c r="P18" s="159">
        <v>5</v>
      </c>
      <c r="Q18" s="94" t="s">
        <v>155</v>
      </c>
      <c r="R18" s="159">
        <v>10</v>
      </c>
      <c r="S18" s="94" t="s">
        <v>134</v>
      </c>
      <c r="T18" s="159">
        <v>9</v>
      </c>
      <c r="U18" s="94" t="s">
        <v>162</v>
      </c>
      <c r="V18" s="159">
        <v>4</v>
      </c>
      <c r="W18" s="94" t="s">
        <v>154</v>
      </c>
      <c r="X18" s="159">
        <v>11</v>
      </c>
      <c r="Y18" s="94" t="s">
        <v>144</v>
      </c>
      <c r="Z18" s="159">
        <v>8</v>
      </c>
      <c r="AA18" s="94" t="s">
        <v>148</v>
      </c>
      <c r="AB18" s="159">
        <v>13</v>
      </c>
      <c r="AC18" s="94" t="s">
        <v>129</v>
      </c>
      <c r="AD18" s="159">
        <v>15</v>
      </c>
      <c r="AE18" s="94"/>
      <c r="AF18" s="103"/>
      <c r="AG18" s="3"/>
      <c r="AH18" s="31"/>
      <c r="AI18" s="35">
        <f t="shared" si="0"/>
        <v>133</v>
      </c>
      <c r="AJ18" s="36">
        <f t="shared" si="1"/>
        <v>78</v>
      </c>
    </row>
    <row r="19" spans="1:36" ht="15.05" customHeight="1" x14ac:dyDescent="0.3">
      <c r="A19">
        <f t="shared" si="2"/>
        <v>13</v>
      </c>
      <c r="B19" s="70" t="str">
        <f>'Week 1'!B19</f>
        <v>A. Little</v>
      </c>
      <c r="C19" s="25" t="s">
        <v>126</v>
      </c>
      <c r="D19" s="26">
        <v>3</v>
      </c>
      <c r="E19" s="25" t="s">
        <v>137</v>
      </c>
      <c r="F19" s="26">
        <v>9</v>
      </c>
      <c r="G19" s="25" t="s">
        <v>143</v>
      </c>
      <c r="H19" s="26">
        <v>4</v>
      </c>
      <c r="I19" s="25" t="s">
        <v>161</v>
      </c>
      <c r="J19" s="26">
        <v>16</v>
      </c>
      <c r="K19" s="25" t="s">
        <v>152</v>
      </c>
      <c r="L19" s="26">
        <v>12</v>
      </c>
      <c r="M19" s="25" t="s">
        <v>136</v>
      </c>
      <c r="N19" s="26">
        <v>7</v>
      </c>
      <c r="O19" s="25" t="s">
        <v>127</v>
      </c>
      <c r="P19" s="26">
        <v>6</v>
      </c>
      <c r="Q19" s="25" t="s">
        <v>155</v>
      </c>
      <c r="R19" s="26">
        <v>13</v>
      </c>
      <c r="S19" s="25" t="s">
        <v>134</v>
      </c>
      <c r="T19" s="26">
        <v>5</v>
      </c>
      <c r="U19" s="25" t="s">
        <v>162</v>
      </c>
      <c r="V19" s="26">
        <v>11</v>
      </c>
      <c r="W19" s="25" t="s">
        <v>154</v>
      </c>
      <c r="X19" s="26">
        <v>10</v>
      </c>
      <c r="Y19" s="25" t="s">
        <v>144</v>
      </c>
      <c r="Z19" s="26">
        <v>8</v>
      </c>
      <c r="AA19" s="25" t="s">
        <v>148</v>
      </c>
      <c r="AB19" s="26">
        <v>14</v>
      </c>
      <c r="AC19" s="25" t="s">
        <v>129</v>
      </c>
      <c r="AD19" s="26">
        <v>15</v>
      </c>
      <c r="AE19" s="25"/>
      <c r="AF19" s="26"/>
      <c r="AG19" s="25"/>
      <c r="AH19" s="26"/>
      <c r="AI19" s="16">
        <f t="shared" si="0"/>
        <v>133</v>
      </c>
      <c r="AJ19" s="8">
        <f t="shared" si="1"/>
        <v>75</v>
      </c>
    </row>
    <row r="20" spans="1:36" ht="15.05" customHeight="1" x14ac:dyDescent="0.3">
      <c r="A20">
        <f t="shared" si="2"/>
        <v>7</v>
      </c>
      <c r="B20" s="85" t="str">
        <f>'Week 1'!B20</f>
        <v>Carly</v>
      </c>
      <c r="C20" s="94" t="s">
        <v>126</v>
      </c>
      <c r="D20" s="159">
        <v>4</v>
      </c>
      <c r="E20" s="94" t="s">
        <v>128</v>
      </c>
      <c r="F20" s="159">
        <v>5</v>
      </c>
      <c r="G20" s="94" t="s">
        <v>143</v>
      </c>
      <c r="H20" s="159">
        <v>7</v>
      </c>
      <c r="I20" s="94" t="s">
        <v>161</v>
      </c>
      <c r="J20" s="159">
        <v>16</v>
      </c>
      <c r="K20" s="94" t="s">
        <v>152</v>
      </c>
      <c r="L20" s="159">
        <v>13</v>
      </c>
      <c r="M20" s="94" t="s">
        <v>132</v>
      </c>
      <c r="N20" s="159">
        <v>3</v>
      </c>
      <c r="O20" s="94" t="s">
        <v>127</v>
      </c>
      <c r="P20" s="159">
        <v>6</v>
      </c>
      <c r="Q20" s="94" t="s">
        <v>155</v>
      </c>
      <c r="R20" s="159">
        <v>11</v>
      </c>
      <c r="S20" s="94" t="s">
        <v>134</v>
      </c>
      <c r="T20" s="159">
        <v>10</v>
      </c>
      <c r="U20" s="94" t="s">
        <v>162</v>
      </c>
      <c r="V20" s="159">
        <v>8</v>
      </c>
      <c r="W20" s="94" t="s">
        <v>154</v>
      </c>
      <c r="X20" s="159">
        <v>12</v>
      </c>
      <c r="Y20" s="94" t="s">
        <v>144</v>
      </c>
      <c r="Z20" s="159">
        <v>14</v>
      </c>
      <c r="AA20" s="94" t="s">
        <v>148</v>
      </c>
      <c r="AB20" s="159">
        <v>9</v>
      </c>
      <c r="AC20" s="94" t="s">
        <v>129</v>
      </c>
      <c r="AD20" s="159">
        <v>15</v>
      </c>
      <c r="AE20" s="94"/>
      <c r="AF20" s="103"/>
      <c r="AG20" s="3"/>
      <c r="AH20" s="46"/>
      <c r="AI20" s="35">
        <f t="shared" si="0"/>
        <v>133</v>
      </c>
      <c r="AJ20" s="44">
        <f t="shared" si="1"/>
        <v>81</v>
      </c>
    </row>
    <row r="21" spans="1:36" ht="15.05" customHeight="1" x14ac:dyDescent="0.3">
      <c r="A21">
        <f t="shared" si="2"/>
        <v>26</v>
      </c>
      <c r="B21" s="84" t="str">
        <f>'Week 1'!B21</f>
        <v>Bobbo</v>
      </c>
      <c r="C21" s="95" t="s">
        <v>404</v>
      </c>
      <c r="D21" s="96">
        <v>9</v>
      </c>
      <c r="E21" s="95" t="s">
        <v>375</v>
      </c>
      <c r="F21" s="96">
        <v>3</v>
      </c>
      <c r="G21" s="95" t="s">
        <v>143</v>
      </c>
      <c r="H21" s="96">
        <v>11</v>
      </c>
      <c r="I21" s="95" t="s">
        <v>161</v>
      </c>
      <c r="J21" s="96">
        <v>16</v>
      </c>
      <c r="K21" s="95" t="s">
        <v>152</v>
      </c>
      <c r="L21" s="96">
        <v>15</v>
      </c>
      <c r="M21" s="95" t="s">
        <v>136</v>
      </c>
      <c r="N21" s="96">
        <v>10</v>
      </c>
      <c r="O21" s="95" t="s">
        <v>127</v>
      </c>
      <c r="P21" s="96">
        <v>8</v>
      </c>
      <c r="Q21" s="95" t="s">
        <v>155</v>
      </c>
      <c r="R21" s="96">
        <v>14</v>
      </c>
      <c r="S21" s="95" t="s">
        <v>134</v>
      </c>
      <c r="T21" s="96">
        <v>13</v>
      </c>
      <c r="U21" s="95" t="s">
        <v>145</v>
      </c>
      <c r="V21" s="96">
        <v>4</v>
      </c>
      <c r="W21" s="95" t="s">
        <v>131</v>
      </c>
      <c r="X21" s="96">
        <v>7</v>
      </c>
      <c r="Y21" s="95" t="s">
        <v>135</v>
      </c>
      <c r="Z21" s="96">
        <v>5</v>
      </c>
      <c r="AA21" s="95" t="s">
        <v>148</v>
      </c>
      <c r="AB21" s="96">
        <v>6</v>
      </c>
      <c r="AC21" s="95" t="s">
        <v>129</v>
      </c>
      <c r="AD21" s="96">
        <v>12</v>
      </c>
      <c r="AE21" s="95"/>
      <c r="AF21" s="96"/>
      <c r="AG21" s="95"/>
      <c r="AH21" s="96"/>
      <c r="AI21" s="8">
        <f t="shared" si="0"/>
        <v>133</v>
      </c>
      <c r="AJ21" s="8">
        <f t="shared" si="1"/>
        <v>61</v>
      </c>
    </row>
    <row r="22" spans="1:36" ht="15.05" customHeight="1" x14ac:dyDescent="0.3">
      <c r="A22">
        <f t="shared" si="2"/>
        <v>18</v>
      </c>
      <c r="B22" s="85" t="str">
        <f>'Week 1'!B22</f>
        <v>Trent</v>
      </c>
      <c r="C22" s="94" t="s">
        <v>126</v>
      </c>
      <c r="D22" s="159">
        <v>7</v>
      </c>
      <c r="E22" s="94" t="s">
        <v>137</v>
      </c>
      <c r="F22" s="159">
        <v>3</v>
      </c>
      <c r="G22" s="94" t="s">
        <v>143</v>
      </c>
      <c r="H22" s="159">
        <v>12</v>
      </c>
      <c r="I22" s="94" t="s">
        <v>161</v>
      </c>
      <c r="J22" s="159">
        <v>16</v>
      </c>
      <c r="K22" s="94" t="s">
        <v>152</v>
      </c>
      <c r="L22" s="159">
        <v>14</v>
      </c>
      <c r="M22" s="94" t="s">
        <v>136</v>
      </c>
      <c r="N22" s="159">
        <v>6</v>
      </c>
      <c r="O22" s="94" t="s">
        <v>127</v>
      </c>
      <c r="P22" s="159">
        <v>8</v>
      </c>
      <c r="Q22" s="94" t="s">
        <v>155</v>
      </c>
      <c r="R22" s="159">
        <v>13</v>
      </c>
      <c r="S22" s="94" t="s">
        <v>134</v>
      </c>
      <c r="T22" s="159">
        <v>10</v>
      </c>
      <c r="U22" s="94" t="s">
        <v>162</v>
      </c>
      <c r="V22" s="159">
        <v>5</v>
      </c>
      <c r="W22" s="94" t="s">
        <v>154</v>
      </c>
      <c r="X22" s="159">
        <v>9</v>
      </c>
      <c r="Y22" s="94" t="s">
        <v>144</v>
      </c>
      <c r="Z22" s="159">
        <v>4</v>
      </c>
      <c r="AA22" s="94" t="s">
        <v>148</v>
      </c>
      <c r="AB22" s="159">
        <v>11</v>
      </c>
      <c r="AC22" s="94" t="s">
        <v>129</v>
      </c>
      <c r="AD22" s="159">
        <v>15</v>
      </c>
      <c r="AE22" s="94"/>
      <c r="AF22" s="103"/>
      <c r="AG22" s="94"/>
      <c r="AH22" s="98"/>
      <c r="AI22" s="5">
        <f t="shared" si="0"/>
        <v>133</v>
      </c>
      <c r="AJ22" s="5">
        <f t="shared" si="1"/>
        <v>71</v>
      </c>
    </row>
    <row r="23" spans="1:36" ht="15.05" customHeight="1" x14ac:dyDescent="0.3">
      <c r="A23">
        <f t="shared" si="2"/>
        <v>12</v>
      </c>
      <c r="B23" s="70" t="str">
        <f>'Week 1'!B23</f>
        <v>Dean</v>
      </c>
      <c r="C23" s="95" t="s">
        <v>141</v>
      </c>
      <c r="D23" s="96">
        <v>6</v>
      </c>
      <c r="E23" s="95" t="s">
        <v>137</v>
      </c>
      <c r="F23" s="96">
        <v>4</v>
      </c>
      <c r="G23" s="95" t="s">
        <v>143</v>
      </c>
      <c r="H23" s="96">
        <v>12</v>
      </c>
      <c r="I23" s="95" t="s">
        <v>161</v>
      </c>
      <c r="J23" s="96">
        <v>16</v>
      </c>
      <c r="K23" s="95" t="s">
        <v>152</v>
      </c>
      <c r="L23" s="96">
        <v>13</v>
      </c>
      <c r="M23" s="95" t="s">
        <v>136</v>
      </c>
      <c r="N23" s="96">
        <v>11</v>
      </c>
      <c r="O23" s="95" t="s">
        <v>198</v>
      </c>
      <c r="P23" s="96">
        <v>7</v>
      </c>
      <c r="Q23" s="95" t="s">
        <v>155</v>
      </c>
      <c r="R23" s="96">
        <v>14</v>
      </c>
      <c r="S23" s="95" t="s">
        <v>147</v>
      </c>
      <c r="T23" s="96">
        <v>3</v>
      </c>
      <c r="U23" s="95" t="s">
        <v>162</v>
      </c>
      <c r="V23" s="96">
        <v>10</v>
      </c>
      <c r="W23" s="95" t="s">
        <v>154</v>
      </c>
      <c r="X23" s="96">
        <v>5</v>
      </c>
      <c r="Y23" s="95" t="s">
        <v>144</v>
      </c>
      <c r="Z23" s="96">
        <v>9</v>
      </c>
      <c r="AA23" s="95" t="s">
        <v>148</v>
      </c>
      <c r="AB23" s="96">
        <v>8</v>
      </c>
      <c r="AC23" s="95" t="s">
        <v>129</v>
      </c>
      <c r="AD23" s="96">
        <v>15</v>
      </c>
      <c r="AE23" s="95"/>
      <c r="AF23" s="96"/>
      <c r="AG23" s="95"/>
      <c r="AH23" s="96"/>
      <c r="AI23" s="8">
        <f t="shared" si="0"/>
        <v>133</v>
      </c>
      <c r="AJ23" s="8">
        <f t="shared" si="1"/>
        <v>77</v>
      </c>
    </row>
    <row r="24" spans="1:36" ht="15.05" customHeight="1" x14ac:dyDescent="0.3">
      <c r="A24">
        <f t="shared" si="2"/>
        <v>6</v>
      </c>
      <c r="B24" s="85" t="str">
        <f>'Week 1'!B24</f>
        <v>Randi</v>
      </c>
      <c r="C24" s="94" t="s">
        <v>126</v>
      </c>
      <c r="D24" s="159">
        <v>5</v>
      </c>
      <c r="E24" s="94" t="s">
        <v>128</v>
      </c>
      <c r="F24" s="159">
        <v>9</v>
      </c>
      <c r="G24" s="94" t="s">
        <v>143</v>
      </c>
      <c r="H24" s="159">
        <v>11</v>
      </c>
      <c r="I24" s="94" t="s">
        <v>161</v>
      </c>
      <c r="J24" s="159">
        <v>16</v>
      </c>
      <c r="K24" s="94" t="s">
        <v>152</v>
      </c>
      <c r="L24" s="159">
        <v>14</v>
      </c>
      <c r="M24" s="94" t="s">
        <v>136</v>
      </c>
      <c r="N24" s="159">
        <v>4</v>
      </c>
      <c r="O24" s="94" t="s">
        <v>198</v>
      </c>
      <c r="P24" s="159">
        <v>3</v>
      </c>
      <c r="Q24" s="94" t="s">
        <v>155</v>
      </c>
      <c r="R24" s="159">
        <v>15</v>
      </c>
      <c r="S24" s="94" t="s">
        <v>134</v>
      </c>
      <c r="T24" s="159">
        <v>10</v>
      </c>
      <c r="U24" s="94" t="s">
        <v>162</v>
      </c>
      <c r="V24" s="159">
        <v>6</v>
      </c>
      <c r="W24" s="94" t="s">
        <v>154</v>
      </c>
      <c r="X24" s="159">
        <v>7</v>
      </c>
      <c r="Y24" s="94" t="s">
        <v>144</v>
      </c>
      <c r="Z24" s="159">
        <v>12</v>
      </c>
      <c r="AA24" s="94" t="s">
        <v>148</v>
      </c>
      <c r="AB24" s="159">
        <v>8</v>
      </c>
      <c r="AC24" s="94" t="s">
        <v>129</v>
      </c>
      <c r="AD24" s="159">
        <v>13</v>
      </c>
      <c r="AE24" s="94"/>
      <c r="AF24" s="103"/>
      <c r="AG24" s="94"/>
      <c r="AH24" s="98"/>
      <c r="AI24" s="5">
        <f t="shared" si="0"/>
        <v>133</v>
      </c>
      <c r="AJ24" s="5">
        <f t="shared" si="1"/>
        <v>82</v>
      </c>
    </row>
    <row r="25" spans="1:36" ht="15.05" customHeight="1" x14ac:dyDescent="0.3">
      <c r="A25">
        <f t="shared" si="2"/>
        <v>16</v>
      </c>
      <c r="B25" s="70" t="str">
        <f>'Week 1'!B25</f>
        <v>Brett J.</v>
      </c>
      <c r="C25" s="95" t="s">
        <v>126</v>
      </c>
      <c r="D25" s="96">
        <v>8</v>
      </c>
      <c r="E25" s="95" t="s">
        <v>128</v>
      </c>
      <c r="F25" s="96">
        <v>5</v>
      </c>
      <c r="G25" s="95" t="s">
        <v>143</v>
      </c>
      <c r="H25" s="96">
        <v>12</v>
      </c>
      <c r="I25" s="95" t="s">
        <v>161</v>
      </c>
      <c r="J25" s="96">
        <v>16</v>
      </c>
      <c r="K25" s="95" t="s">
        <v>152</v>
      </c>
      <c r="L25" s="96">
        <v>14</v>
      </c>
      <c r="M25" s="95" t="s">
        <v>132</v>
      </c>
      <c r="N25" s="96">
        <v>3</v>
      </c>
      <c r="O25" s="95" t="s">
        <v>198</v>
      </c>
      <c r="P25" s="96">
        <v>6</v>
      </c>
      <c r="Q25" s="95" t="s">
        <v>155</v>
      </c>
      <c r="R25" s="96">
        <v>13</v>
      </c>
      <c r="S25" s="95" t="s">
        <v>134</v>
      </c>
      <c r="T25" s="96">
        <v>11</v>
      </c>
      <c r="U25" s="95" t="s">
        <v>162</v>
      </c>
      <c r="V25" s="96">
        <v>7</v>
      </c>
      <c r="W25" s="95" t="s">
        <v>154</v>
      </c>
      <c r="X25" s="96">
        <v>10</v>
      </c>
      <c r="Y25" s="95" t="s">
        <v>135</v>
      </c>
      <c r="Z25" s="96">
        <v>4</v>
      </c>
      <c r="AA25" s="95" t="s">
        <v>148</v>
      </c>
      <c r="AB25" s="96">
        <v>9</v>
      </c>
      <c r="AC25" s="95" t="s">
        <v>129</v>
      </c>
      <c r="AD25" s="96">
        <v>15</v>
      </c>
      <c r="AE25" s="95"/>
      <c r="AF25" s="96"/>
      <c r="AG25" s="95"/>
      <c r="AH25" s="96"/>
      <c r="AI25" s="8">
        <f t="shared" si="0"/>
        <v>133</v>
      </c>
      <c r="AJ25" s="8">
        <f t="shared" si="1"/>
        <v>72</v>
      </c>
    </row>
    <row r="26" spans="1:36" ht="15.05" customHeight="1" x14ac:dyDescent="0.3">
      <c r="A26">
        <f t="shared" si="2"/>
        <v>9</v>
      </c>
      <c r="B26" s="85" t="str">
        <f>'Week 1'!B26</f>
        <v>Derek</v>
      </c>
      <c r="C26" s="94" t="s">
        <v>126</v>
      </c>
      <c r="D26" s="159">
        <v>8</v>
      </c>
      <c r="E26" s="94" t="s">
        <v>137</v>
      </c>
      <c r="F26" s="159">
        <v>7</v>
      </c>
      <c r="G26" s="94" t="s">
        <v>133</v>
      </c>
      <c r="H26" s="159">
        <v>4</v>
      </c>
      <c r="I26" s="94" t="s">
        <v>161</v>
      </c>
      <c r="J26" s="159">
        <v>16</v>
      </c>
      <c r="K26" s="94" t="s">
        <v>152</v>
      </c>
      <c r="L26" s="159">
        <v>12</v>
      </c>
      <c r="M26" s="94" t="s">
        <v>132</v>
      </c>
      <c r="N26" s="159">
        <v>9</v>
      </c>
      <c r="O26" s="94" t="s">
        <v>198</v>
      </c>
      <c r="P26" s="159">
        <v>6</v>
      </c>
      <c r="Q26" s="94" t="s">
        <v>155</v>
      </c>
      <c r="R26" s="159">
        <v>13</v>
      </c>
      <c r="S26" s="94" t="s">
        <v>134</v>
      </c>
      <c r="T26" s="159">
        <v>10</v>
      </c>
      <c r="U26" s="94" t="s">
        <v>162</v>
      </c>
      <c r="V26" s="159">
        <v>5</v>
      </c>
      <c r="W26" s="94" t="s">
        <v>154</v>
      </c>
      <c r="X26" s="159">
        <v>3</v>
      </c>
      <c r="Y26" s="94" t="s">
        <v>144</v>
      </c>
      <c r="Z26" s="159">
        <v>11</v>
      </c>
      <c r="AA26" s="94" t="s">
        <v>148</v>
      </c>
      <c r="AB26" s="159">
        <v>14</v>
      </c>
      <c r="AC26" s="94" t="s">
        <v>129</v>
      </c>
      <c r="AD26" s="159">
        <v>15</v>
      </c>
      <c r="AE26" s="94"/>
      <c r="AF26" s="119"/>
      <c r="AG26" s="94"/>
      <c r="AH26" s="119"/>
      <c r="AI26" s="5">
        <f t="shared" si="0"/>
        <v>133</v>
      </c>
      <c r="AJ26" s="5">
        <f t="shared" si="1"/>
        <v>79</v>
      </c>
    </row>
    <row r="27" spans="1:36" ht="15.05" customHeight="1" x14ac:dyDescent="0.3">
      <c r="A27">
        <f t="shared" si="2"/>
        <v>1</v>
      </c>
      <c r="B27" s="70" t="str">
        <f>'Week 1'!B27</f>
        <v>Colby</v>
      </c>
      <c r="C27" s="95" t="s">
        <v>141</v>
      </c>
      <c r="D27" s="96">
        <v>6</v>
      </c>
      <c r="E27" s="95" t="s">
        <v>128</v>
      </c>
      <c r="F27" s="96">
        <v>5</v>
      </c>
      <c r="G27" s="95" t="s">
        <v>143</v>
      </c>
      <c r="H27" s="96">
        <v>14</v>
      </c>
      <c r="I27" s="95" t="s">
        <v>161</v>
      </c>
      <c r="J27" s="96">
        <v>16</v>
      </c>
      <c r="K27" s="95" t="s">
        <v>163</v>
      </c>
      <c r="L27" s="96">
        <v>4</v>
      </c>
      <c r="M27" s="95" t="s">
        <v>132</v>
      </c>
      <c r="N27" s="96">
        <v>11</v>
      </c>
      <c r="O27" s="95" t="s">
        <v>127</v>
      </c>
      <c r="P27" s="96">
        <v>7</v>
      </c>
      <c r="Q27" s="95" t="s">
        <v>142</v>
      </c>
      <c r="R27" s="96">
        <v>8</v>
      </c>
      <c r="S27" s="95" t="s">
        <v>134</v>
      </c>
      <c r="T27" s="96">
        <v>15</v>
      </c>
      <c r="U27" s="95" t="s">
        <v>162</v>
      </c>
      <c r="V27" s="96">
        <v>9</v>
      </c>
      <c r="W27" s="95" t="s">
        <v>154</v>
      </c>
      <c r="X27" s="96">
        <v>13</v>
      </c>
      <c r="Y27" s="95" t="s">
        <v>144</v>
      </c>
      <c r="Z27" s="96">
        <v>12</v>
      </c>
      <c r="AA27" s="95" t="s">
        <v>148</v>
      </c>
      <c r="AB27" s="96">
        <v>10</v>
      </c>
      <c r="AC27" s="95" t="s">
        <v>153</v>
      </c>
      <c r="AD27" s="96">
        <v>3</v>
      </c>
      <c r="AE27" s="95"/>
      <c r="AF27" s="96"/>
      <c r="AG27" s="95"/>
      <c r="AH27" s="96"/>
      <c r="AI27" s="8">
        <f t="shared" si="0"/>
        <v>133</v>
      </c>
      <c r="AJ27" s="8">
        <f t="shared" si="1"/>
        <v>89</v>
      </c>
    </row>
    <row r="28" spans="1:36" ht="15.05" customHeight="1" x14ac:dyDescent="0.3">
      <c r="A28">
        <f t="shared" si="2"/>
        <v>19</v>
      </c>
      <c r="B28" s="85" t="str">
        <f>'Week 1'!B28</f>
        <v>Bret F.</v>
      </c>
      <c r="C28" s="94" t="s">
        <v>126</v>
      </c>
      <c r="D28" s="159">
        <v>7</v>
      </c>
      <c r="E28" s="94" t="s">
        <v>128</v>
      </c>
      <c r="F28" s="159">
        <v>6</v>
      </c>
      <c r="G28" s="94" t="s">
        <v>143</v>
      </c>
      <c r="H28" s="159">
        <v>11</v>
      </c>
      <c r="I28" s="94" t="s">
        <v>161</v>
      </c>
      <c r="J28" s="159">
        <v>15</v>
      </c>
      <c r="K28" s="94" t="s">
        <v>152</v>
      </c>
      <c r="L28" s="159">
        <v>12</v>
      </c>
      <c r="M28" s="94" t="s">
        <v>132</v>
      </c>
      <c r="N28" s="159">
        <v>5</v>
      </c>
      <c r="O28" s="94" t="s">
        <v>127</v>
      </c>
      <c r="P28" s="159">
        <v>3</v>
      </c>
      <c r="Q28" s="94" t="s">
        <v>155</v>
      </c>
      <c r="R28" s="159">
        <v>13</v>
      </c>
      <c r="S28" s="94" t="s">
        <v>134</v>
      </c>
      <c r="T28" s="159">
        <v>4</v>
      </c>
      <c r="U28" s="94" t="s">
        <v>162</v>
      </c>
      <c r="V28" s="159">
        <v>14</v>
      </c>
      <c r="W28" s="94" t="s">
        <v>154</v>
      </c>
      <c r="X28" s="159">
        <v>8</v>
      </c>
      <c r="Y28" s="94" t="s">
        <v>144</v>
      </c>
      <c r="Z28" s="159">
        <v>10</v>
      </c>
      <c r="AA28" s="94" t="s">
        <v>148</v>
      </c>
      <c r="AB28" s="159">
        <v>9</v>
      </c>
      <c r="AC28" s="94" t="s">
        <v>129</v>
      </c>
      <c r="AD28" s="159">
        <v>16</v>
      </c>
      <c r="AE28" s="94"/>
      <c r="AF28" s="119"/>
      <c r="AG28" s="94"/>
      <c r="AH28" s="119"/>
      <c r="AI28" s="5">
        <f t="shared" si="0"/>
        <v>133</v>
      </c>
      <c r="AJ28" s="5">
        <f t="shared" si="1"/>
        <v>68</v>
      </c>
    </row>
    <row r="29" spans="1:36" ht="15.05" customHeight="1" thickBot="1" x14ac:dyDescent="0.35">
      <c r="A29">
        <f t="shared" si="2"/>
        <v>23</v>
      </c>
      <c r="B29" s="93" t="str">
        <f>'Week 1'!B29</f>
        <v>Chad</v>
      </c>
      <c r="C29" s="53" t="s">
        <v>126</v>
      </c>
      <c r="D29" s="54">
        <v>16</v>
      </c>
      <c r="E29" s="53" t="s">
        <v>137</v>
      </c>
      <c r="F29" s="54">
        <v>5</v>
      </c>
      <c r="G29" s="53" t="s">
        <v>143</v>
      </c>
      <c r="H29" s="54">
        <v>11</v>
      </c>
      <c r="I29" s="53" t="s">
        <v>161</v>
      </c>
      <c r="J29" s="54">
        <v>14</v>
      </c>
      <c r="K29" s="53" t="s">
        <v>152</v>
      </c>
      <c r="L29" s="54">
        <v>12</v>
      </c>
      <c r="M29" s="53" t="s">
        <v>132</v>
      </c>
      <c r="N29" s="54">
        <v>3</v>
      </c>
      <c r="O29" s="53" t="s">
        <v>127</v>
      </c>
      <c r="P29" s="54">
        <v>4</v>
      </c>
      <c r="Q29" s="53" t="s">
        <v>155</v>
      </c>
      <c r="R29" s="54">
        <v>10</v>
      </c>
      <c r="S29" s="53" t="s">
        <v>134</v>
      </c>
      <c r="T29" s="54">
        <v>7</v>
      </c>
      <c r="U29" s="53" t="s">
        <v>162</v>
      </c>
      <c r="V29" s="54">
        <v>6</v>
      </c>
      <c r="W29" s="53" t="s">
        <v>154</v>
      </c>
      <c r="X29" s="54">
        <v>8</v>
      </c>
      <c r="Y29" s="53" t="s">
        <v>144</v>
      </c>
      <c r="Z29" s="54">
        <v>9</v>
      </c>
      <c r="AA29" s="53" t="s">
        <v>148</v>
      </c>
      <c r="AB29" s="54">
        <v>13</v>
      </c>
      <c r="AC29" s="53" t="s">
        <v>129</v>
      </c>
      <c r="AD29" s="54">
        <v>15</v>
      </c>
      <c r="AE29" s="53"/>
      <c r="AF29" s="54"/>
      <c r="AG29" s="53"/>
      <c r="AH29" s="54"/>
      <c r="AI29" s="48">
        <f t="shared" si="0"/>
        <v>133</v>
      </c>
      <c r="AJ29" s="48">
        <f t="shared" si="1"/>
        <v>66</v>
      </c>
    </row>
    <row r="30" spans="1:36" ht="15.05" customHeight="1" thickBot="1" x14ac:dyDescent="0.35">
      <c r="B30" s="52" t="s">
        <v>15</v>
      </c>
      <c r="C30" s="193" t="s">
        <v>149</v>
      </c>
      <c r="D30" s="193"/>
      <c r="E30" s="193" t="s">
        <v>160</v>
      </c>
      <c r="F30" s="193"/>
      <c r="G30" s="193" t="s">
        <v>123</v>
      </c>
      <c r="H30" s="193"/>
      <c r="I30" s="193" t="s">
        <v>146</v>
      </c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28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5" spans="2:36" ht="15.65" thickBot="1" x14ac:dyDescent="0.35"/>
    <row r="36" spans="2:36" ht="15.65" thickBot="1" x14ac:dyDescent="0.35">
      <c r="B36" s="21" t="s">
        <v>0</v>
      </c>
      <c r="C36" s="183" t="s">
        <v>141</v>
      </c>
      <c r="D36" s="183"/>
      <c r="E36" s="191" t="s">
        <v>128</v>
      </c>
      <c r="F36" s="192"/>
      <c r="G36" s="191" t="s">
        <v>133</v>
      </c>
      <c r="H36" s="192"/>
      <c r="I36" s="191" t="s">
        <v>161</v>
      </c>
      <c r="J36" s="192"/>
      <c r="K36" s="191" t="s">
        <v>163</v>
      </c>
      <c r="L36" s="192"/>
      <c r="M36" s="191" t="s">
        <v>136</v>
      </c>
      <c r="N36" s="192"/>
      <c r="O36" s="191" t="s">
        <v>198</v>
      </c>
      <c r="P36" s="192"/>
      <c r="Q36" s="191" t="s">
        <v>142</v>
      </c>
      <c r="R36" s="192"/>
      <c r="S36" s="191" t="s">
        <v>134</v>
      </c>
      <c r="T36" s="192"/>
      <c r="U36" s="191" t="s">
        <v>145</v>
      </c>
      <c r="V36" s="192"/>
      <c r="W36" s="191" t="s">
        <v>154</v>
      </c>
      <c r="X36" s="192"/>
      <c r="Y36" s="191" t="s">
        <v>144</v>
      </c>
      <c r="Z36" s="192"/>
      <c r="AA36" s="191" t="s">
        <v>148</v>
      </c>
      <c r="AB36" s="192"/>
      <c r="AC36" s="191" t="s">
        <v>129</v>
      </c>
      <c r="AD36" s="192"/>
      <c r="AE36" s="191">
        <f t="shared" ref="AE36" si="3">AE3</f>
        <v>0</v>
      </c>
      <c r="AF36" s="192"/>
      <c r="AG36" s="183">
        <f>AG3</f>
        <v>0</v>
      </c>
      <c r="AH36" s="187"/>
      <c r="AI36" s="18"/>
    </row>
    <row r="37" spans="2:36" x14ac:dyDescent="0.3">
      <c r="B37" s="20" t="str">
        <f t="shared" ref="B37:B62" si="4">B4</f>
        <v>Tyson</v>
      </c>
      <c r="C37" s="174">
        <f t="shared" ref="C37:AC37" si="5">IF(C4=C$36,D4,"-")</f>
        <v>5</v>
      </c>
      <c r="D37" s="174"/>
      <c r="E37" s="174" t="str">
        <f t="shared" si="5"/>
        <v>-</v>
      </c>
      <c r="F37" s="174"/>
      <c r="G37" s="174" t="str">
        <f t="shared" si="5"/>
        <v>-</v>
      </c>
      <c r="H37" s="174"/>
      <c r="I37" s="174">
        <f t="shared" si="5"/>
        <v>15</v>
      </c>
      <c r="J37" s="174"/>
      <c r="K37" s="174" t="str">
        <f t="shared" si="5"/>
        <v>-</v>
      </c>
      <c r="L37" s="174"/>
      <c r="M37" s="174" t="str">
        <f t="shared" si="5"/>
        <v>-</v>
      </c>
      <c r="N37" s="174"/>
      <c r="O37" s="174" t="str">
        <f t="shared" si="5"/>
        <v>-</v>
      </c>
      <c r="P37" s="174"/>
      <c r="Q37" s="174" t="str">
        <f t="shared" si="5"/>
        <v>-</v>
      </c>
      <c r="R37" s="174"/>
      <c r="S37" s="174">
        <f t="shared" si="5"/>
        <v>8</v>
      </c>
      <c r="T37" s="174"/>
      <c r="U37" s="174" t="str">
        <f t="shared" si="5"/>
        <v>-</v>
      </c>
      <c r="V37" s="174"/>
      <c r="W37" s="174">
        <f t="shared" si="5"/>
        <v>11</v>
      </c>
      <c r="X37" s="174"/>
      <c r="Y37" s="174">
        <f t="shared" si="5"/>
        <v>13</v>
      </c>
      <c r="Z37" s="174"/>
      <c r="AA37" s="174">
        <f t="shared" si="5"/>
        <v>10</v>
      </c>
      <c r="AB37" s="174"/>
      <c r="AC37" s="174">
        <f t="shared" si="5"/>
        <v>16</v>
      </c>
      <c r="AD37" s="174"/>
      <c r="AE37" s="174"/>
      <c r="AF37" s="174"/>
      <c r="AG37" s="174"/>
      <c r="AH37" s="174"/>
      <c r="AJ37" s="19">
        <f t="shared" ref="AJ37:AJ62" si="6">COUNTIF(C37:AH37,"&gt;=1")</f>
        <v>7</v>
      </c>
    </row>
    <row r="38" spans="2:36" x14ac:dyDescent="0.3">
      <c r="B38" s="91" t="str">
        <f t="shared" si="4"/>
        <v>Ben</v>
      </c>
      <c r="C38" s="172" t="str">
        <f t="shared" ref="C38:AC38" si="7">IF(C5=C$36,D5,"-")</f>
        <v>-</v>
      </c>
      <c r="D38" s="172"/>
      <c r="E38" s="172" t="str">
        <f t="shared" si="7"/>
        <v>-</v>
      </c>
      <c r="F38" s="172"/>
      <c r="G38" s="172" t="str">
        <f t="shared" si="7"/>
        <v>-</v>
      </c>
      <c r="H38" s="172"/>
      <c r="I38" s="172">
        <f t="shared" si="7"/>
        <v>15</v>
      </c>
      <c r="J38" s="172"/>
      <c r="K38" s="172" t="str">
        <f t="shared" si="7"/>
        <v>-</v>
      </c>
      <c r="L38" s="172"/>
      <c r="M38" s="172" t="str">
        <f t="shared" si="7"/>
        <v>-</v>
      </c>
      <c r="N38" s="172"/>
      <c r="O38" s="172">
        <f t="shared" si="7"/>
        <v>4</v>
      </c>
      <c r="P38" s="172"/>
      <c r="Q38" s="172" t="str">
        <f t="shared" si="7"/>
        <v>-</v>
      </c>
      <c r="R38" s="172"/>
      <c r="S38" s="172">
        <f t="shared" si="7"/>
        <v>9</v>
      </c>
      <c r="T38" s="172"/>
      <c r="U38" s="172" t="str">
        <f t="shared" si="7"/>
        <v>-</v>
      </c>
      <c r="V38" s="172"/>
      <c r="W38" s="172" t="str">
        <f t="shared" si="7"/>
        <v>-</v>
      </c>
      <c r="X38" s="172"/>
      <c r="Y38" s="172">
        <f t="shared" si="7"/>
        <v>8</v>
      </c>
      <c r="Z38" s="172"/>
      <c r="AA38" s="172">
        <f t="shared" si="7"/>
        <v>12</v>
      </c>
      <c r="AB38" s="172"/>
      <c r="AC38" s="172">
        <f t="shared" si="7"/>
        <v>16</v>
      </c>
      <c r="AD38" s="172"/>
      <c r="AE38" s="172"/>
      <c r="AF38" s="172"/>
      <c r="AG38" s="172"/>
      <c r="AH38" s="172"/>
      <c r="AJ38" s="19">
        <f t="shared" si="6"/>
        <v>6</v>
      </c>
    </row>
    <row r="39" spans="2:36" x14ac:dyDescent="0.3">
      <c r="B39" s="10" t="str">
        <f t="shared" si="4"/>
        <v>Trevor</v>
      </c>
      <c r="C39" s="174" t="str">
        <f t="shared" ref="C39:AC39" si="8">IF(C6=C$36,D6,"-")</f>
        <v>-</v>
      </c>
      <c r="D39" s="174"/>
      <c r="E39" s="174" t="str">
        <f t="shared" si="8"/>
        <v>-</v>
      </c>
      <c r="F39" s="174"/>
      <c r="G39" s="174">
        <f t="shared" si="8"/>
        <v>4</v>
      </c>
      <c r="H39" s="174"/>
      <c r="I39" s="174">
        <f t="shared" si="8"/>
        <v>16</v>
      </c>
      <c r="J39" s="174"/>
      <c r="K39" s="174" t="str">
        <f t="shared" si="8"/>
        <v>-</v>
      </c>
      <c r="L39" s="174"/>
      <c r="M39" s="174">
        <f t="shared" si="8"/>
        <v>11</v>
      </c>
      <c r="N39" s="174"/>
      <c r="O39" s="174">
        <f t="shared" si="8"/>
        <v>6</v>
      </c>
      <c r="P39" s="174"/>
      <c r="Q39" s="174" t="str">
        <f t="shared" si="8"/>
        <v>-</v>
      </c>
      <c r="R39" s="174"/>
      <c r="S39" s="174" t="str">
        <f t="shared" si="8"/>
        <v>-</v>
      </c>
      <c r="T39" s="174"/>
      <c r="U39" s="174" t="str">
        <f t="shared" si="8"/>
        <v>-</v>
      </c>
      <c r="V39" s="174"/>
      <c r="W39" s="174" t="str">
        <f t="shared" si="8"/>
        <v>-</v>
      </c>
      <c r="X39" s="174"/>
      <c r="Y39" s="174">
        <f t="shared" si="8"/>
        <v>8</v>
      </c>
      <c r="Z39" s="174"/>
      <c r="AA39" s="174">
        <f t="shared" si="8"/>
        <v>12</v>
      </c>
      <c r="AB39" s="174"/>
      <c r="AC39" s="174">
        <f t="shared" si="8"/>
        <v>15</v>
      </c>
      <c r="AD39" s="174"/>
      <c r="AE39" s="174"/>
      <c r="AF39" s="174"/>
      <c r="AG39" s="174"/>
      <c r="AH39" s="174"/>
      <c r="AJ39" s="19">
        <f t="shared" si="6"/>
        <v>7</v>
      </c>
    </row>
    <row r="40" spans="2:36" x14ac:dyDescent="0.3">
      <c r="B40" s="91" t="str">
        <f t="shared" si="4"/>
        <v>Alex</v>
      </c>
      <c r="C40" s="172" t="str">
        <f t="shared" ref="C40:AC40" si="9">IF(C7=C$36,D7,"-")</f>
        <v>-</v>
      </c>
      <c r="D40" s="172"/>
      <c r="E40" s="172" t="str">
        <f t="shared" si="9"/>
        <v>-</v>
      </c>
      <c r="F40" s="172"/>
      <c r="G40" s="172" t="str">
        <f t="shared" si="9"/>
        <v>-</v>
      </c>
      <c r="H40" s="172"/>
      <c r="I40" s="172">
        <f t="shared" si="9"/>
        <v>16</v>
      </c>
      <c r="J40" s="172"/>
      <c r="K40" s="172" t="str">
        <f t="shared" si="9"/>
        <v>-</v>
      </c>
      <c r="L40" s="172"/>
      <c r="M40" s="172">
        <f t="shared" si="9"/>
        <v>4</v>
      </c>
      <c r="N40" s="172"/>
      <c r="O40" s="172" t="str">
        <f t="shared" si="9"/>
        <v>-</v>
      </c>
      <c r="P40" s="172"/>
      <c r="Q40" s="172" t="str">
        <f t="shared" si="9"/>
        <v>-</v>
      </c>
      <c r="R40" s="172"/>
      <c r="S40" s="172">
        <f t="shared" si="9"/>
        <v>5</v>
      </c>
      <c r="T40" s="172"/>
      <c r="U40" s="172" t="str">
        <f t="shared" si="9"/>
        <v>-</v>
      </c>
      <c r="V40" s="172"/>
      <c r="W40" s="172">
        <f t="shared" si="9"/>
        <v>9</v>
      </c>
      <c r="X40" s="172"/>
      <c r="Y40" s="172">
        <f t="shared" si="9"/>
        <v>12</v>
      </c>
      <c r="Z40" s="172"/>
      <c r="AA40" s="172">
        <f t="shared" si="9"/>
        <v>14</v>
      </c>
      <c r="AB40" s="172"/>
      <c r="AC40" s="172">
        <f t="shared" si="9"/>
        <v>15</v>
      </c>
      <c r="AD40" s="172"/>
      <c r="AE40" s="172"/>
      <c r="AF40" s="172"/>
      <c r="AG40" s="172"/>
      <c r="AH40" s="172"/>
      <c r="AJ40" s="19">
        <f t="shared" si="6"/>
        <v>7</v>
      </c>
    </row>
    <row r="41" spans="2:36" x14ac:dyDescent="0.3">
      <c r="B41" s="10" t="str">
        <f t="shared" si="4"/>
        <v>Katelyn</v>
      </c>
      <c r="C41" s="174" t="str">
        <f t="shared" ref="C41:AC41" si="10">IF(C8=C$36,D8,"-")</f>
        <v>-</v>
      </c>
      <c r="D41" s="174"/>
      <c r="E41" s="174" t="str">
        <f t="shared" si="10"/>
        <v>-</v>
      </c>
      <c r="F41" s="174"/>
      <c r="G41" s="174" t="str">
        <f t="shared" si="10"/>
        <v>-</v>
      </c>
      <c r="H41" s="174"/>
      <c r="I41" s="174">
        <f t="shared" si="10"/>
        <v>16</v>
      </c>
      <c r="J41" s="174"/>
      <c r="K41" s="174" t="str">
        <f t="shared" si="10"/>
        <v>-</v>
      </c>
      <c r="L41" s="174"/>
      <c r="M41" s="174">
        <f t="shared" si="10"/>
        <v>7</v>
      </c>
      <c r="N41" s="174"/>
      <c r="O41" s="174" t="str">
        <f t="shared" si="10"/>
        <v>-</v>
      </c>
      <c r="P41" s="174"/>
      <c r="Q41" s="174" t="str">
        <f t="shared" si="10"/>
        <v>-</v>
      </c>
      <c r="R41" s="174"/>
      <c r="S41" s="174">
        <f t="shared" si="10"/>
        <v>8</v>
      </c>
      <c r="T41" s="174"/>
      <c r="U41" s="174" t="str">
        <f t="shared" si="10"/>
        <v>-</v>
      </c>
      <c r="V41" s="174"/>
      <c r="W41" s="174">
        <f t="shared" si="10"/>
        <v>9</v>
      </c>
      <c r="X41" s="174"/>
      <c r="Y41" s="174">
        <f t="shared" si="10"/>
        <v>11</v>
      </c>
      <c r="Z41" s="174"/>
      <c r="AA41" s="174">
        <f t="shared" si="10"/>
        <v>14</v>
      </c>
      <c r="AB41" s="174"/>
      <c r="AC41" s="174">
        <f t="shared" si="10"/>
        <v>15</v>
      </c>
      <c r="AD41" s="174"/>
      <c r="AE41" s="174"/>
      <c r="AF41" s="174"/>
      <c r="AG41" s="174"/>
      <c r="AH41" s="174"/>
      <c r="AJ41" s="19">
        <f t="shared" si="6"/>
        <v>7</v>
      </c>
    </row>
    <row r="42" spans="2:36" x14ac:dyDescent="0.3">
      <c r="B42" s="91" t="str">
        <f t="shared" si="4"/>
        <v>Shelby</v>
      </c>
      <c r="C42" s="172" t="str">
        <f t="shared" ref="C42:AC42" si="11">IF(C9=C$36,D9,"-")</f>
        <v>-</v>
      </c>
      <c r="D42" s="172"/>
      <c r="E42" s="172">
        <f t="shared" si="11"/>
        <v>5</v>
      </c>
      <c r="F42" s="172"/>
      <c r="G42" s="172" t="str">
        <f t="shared" si="11"/>
        <v>-</v>
      </c>
      <c r="H42" s="172"/>
      <c r="I42" s="172">
        <f t="shared" si="11"/>
        <v>16</v>
      </c>
      <c r="J42" s="172"/>
      <c r="K42" s="172" t="str">
        <f t="shared" si="11"/>
        <v>-</v>
      </c>
      <c r="L42" s="172"/>
      <c r="M42" s="172" t="str">
        <f t="shared" si="11"/>
        <v>-</v>
      </c>
      <c r="N42" s="172"/>
      <c r="O42" s="172">
        <f t="shared" si="11"/>
        <v>6</v>
      </c>
      <c r="P42" s="172"/>
      <c r="Q42" s="172" t="str">
        <f t="shared" si="11"/>
        <v>-</v>
      </c>
      <c r="R42" s="172"/>
      <c r="S42" s="172">
        <f t="shared" si="11"/>
        <v>4</v>
      </c>
      <c r="T42" s="172"/>
      <c r="U42" s="172" t="str">
        <f t="shared" si="11"/>
        <v>-</v>
      </c>
      <c r="V42" s="172"/>
      <c r="W42" s="172" t="str">
        <f t="shared" si="11"/>
        <v>-</v>
      </c>
      <c r="X42" s="172"/>
      <c r="Y42" s="172">
        <f t="shared" si="11"/>
        <v>14</v>
      </c>
      <c r="Z42" s="172"/>
      <c r="AA42" s="172">
        <f t="shared" si="11"/>
        <v>11</v>
      </c>
      <c r="AB42" s="172"/>
      <c r="AC42" s="172">
        <f t="shared" si="11"/>
        <v>12</v>
      </c>
      <c r="AD42" s="172"/>
      <c r="AE42" s="172"/>
      <c r="AF42" s="172"/>
      <c r="AG42" s="172"/>
      <c r="AH42" s="172"/>
      <c r="AJ42" s="19">
        <f t="shared" si="6"/>
        <v>7</v>
      </c>
    </row>
    <row r="43" spans="2:36" x14ac:dyDescent="0.3">
      <c r="B43" s="10" t="str">
        <f t="shared" si="4"/>
        <v>Chris</v>
      </c>
      <c r="C43" s="174">
        <f t="shared" ref="C43:AC43" si="12">IF(C10=C$36,D10,"-")</f>
        <v>12</v>
      </c>
      <c r="D43" s="174"/>
      <c r="E43" s="174" t="str">
        <f t="shared" si="12"/>
        <v>-</v>
      </c>
      <c r="F43" s="174"/>
      <c r="G43" s="174" t="str">
        <f t="shared" si="12"/>
        <v>-</v>
      </c>
      <c r="H43" s="174"/>
      <c r="I43" s="174">
        <f t="shared" si="12"/>
        <v>16</v>
      </c>
      <c r="J43" s="174"/>
      <c r="K43" s="174" t="str">
        <f t="shared" si="12"/>
        <v>-</v>
      </c>
      <c r="L43" s="174"/>
      <c r="M43" s="174">
        <f t="shared" si="12"/>
        <v>4</v>
      </c>
      <c r="N43" s="174"/>
      <c r="O43" s="174" t="str">
        <f t="shared" si="12"/>
        <v>-</v>
      </c>
      <c r="P43" s="174"/>
      <c r="Q43" s="174" t="str">
        <f t="shared" si="12"/>
        <v>-</v>
      </c>
      <c r="R43" s="174"/>
      <c r="S43" s="174">
        <f t="shared" si="12"/>
        <v>8</v>
      </c>
      <c r="T43" s="174"/>
      <c r="U43" s="174" t="str">
        <f t="shared" si="12"/>
        <v>-</v>
      </c>
      <c r="V43" s="174"/>
      <c r="W43" s="174">
        <f t="shared" si="12"/>
        <v>13</v>
      </c>
      <c r="X43" s="174"/>
      <c r="Y43" s="174">
        <f t="shared" si="12"/>
        <v>11</v>
      </c>
      <c r="Z43" s="174"/>
      <c r="AA43" s="174">
        <f t="shared" si="12"/>
        <v>10</v>
      </c>
      <c r="AB43" s="174"/>
      <c r="AC43" s="174">
        <f t="shared" si="12"/>
        <v>15</v>
      </c>
      <c r="AD43" s="174"/>
      <c r="AE43" s="174"/>
      <c r="AF43" s="174"/>
      <c r="AG43" s="174"/>
      <c r="AH43" s="174"/>
      <c r="AJ43" s="19">
        <f t="shared" si="6"/>
        <v>8</v>
      </c>
    </row>
    <row r="44" spans="2:36" x14ac:dyDescent="0.3">
      <c r="B44" s="91" t="str">
        <f t="shared" si="4"/>
        <v>Jeremy</v>
      </c>
      <c r="C44" s="172" t="str">
        <f t="shared" ref="C44:AC44" si="13">IF(C11=C$36,D11,"-")</f>
        <v>-</v>
      </c>
      <c r="D44" s="172"/>
      <c r="E44" s="172" t="str">
        <f t="shared" si="13"/>
        <v>-</v>
      </c>
      <c r="F44" s="172"/>
      <c r="G44" s="172" t="str">
        <f t="shared" si="13"/>
        <v>-</v>
      </c>
      <c r="H44" s="172"/>
      <c r="I44" s="172">
        <f t="shared" si="13"/>
        <v>16</v>
      </c>
      <c r="J44" s="172"/>
      <c r="K44" s="172" t="str">
        <f t="shared" si="13"/>
        <v>-</v>
      </c>
      <c r="L44" s="172"/>
      <c r="M44" s="172" t="str">
        <f t="shared" si="13"/>
        <v>-</v>
      </c>
      <c r="N44" s="172"/>
      <c r="O44" s="172" t="str">
        <f t="shared" si="13"/>
        <v>-</v>
      </c>
      <c r="P44" s="172"/>
      <c r="Q44" s="172" t="str">
        <f t="shared" si="13"/>
        <v>-</v>
      </c>
      <c r="R44" s="172"/>
      <c r="S44" s="172">
        <f t="shared" si="13"/>
        <v>10</v>
      </c>
      <c r="T44" s="172"/>
      <c r="U44" s="172" t="str">
        <f t="shared" si="13"/>
        <v>-</v>
      </c>
      <c r="V44" s="172"/>
      <c r="W44" s="172">
        <f t="shared" si="13"/>
        <v>4</v>
      </c>
      <c r="X44" s="172"/>
      <c r="Y44" s="172">
        <f t="shared" si="13"/>
        <v>9</v>
      </c>
      <c r="Z44" s="172"/>
      <c r="AA44" s="172">
        <f t="shared" si="13"/>
        <v>8</v>
      </c>
      <c r="AB44" s="172"/>
      <c r="AC44" s="172">
        <f t="shared" si="13"/>
        <v>15</v>
      </c>
      <c r="AD44" s="172"/>
      <c r="AE44" s="172"/>
      <c r="AF44" s="172"/>
      <c r="AG44" s="172"/>
      <c r="AH44" s="172"/>
      <c r="AJ44" s="19">
        <f t="shared" si="6"/>
        <v>6</v>
      </c>
    </row>
    <row r="45" spans="2:36" x14ac:dyDescent="0.3">
      <c r="B45" s="10" t="str">
        <f t="shared" si="4"/>
        <v>Sam</v>
      </c>
      <c r="C45" s="174">
        <f t="shared" ref="C45:AC45" si="14">IF(C12=C$36,D12,"-")</f>
        <v>16</v>
      </c>
      <c r="D45" s="174"/>
      <c r="E45" s="174" t="str">
        <f t="shared" si="14"/>
        <v>-</v>
      </c>
      <c r="F45" s="174"/>
      <c r="G45" s="174" t="str">
        <f t="shared" si="14"/>
        <v>-</v>
      </c>
      <c r="H45" s="174"/>
      <c r="I45" s="174">
        <f t="shared" si="14"/>
        <v>15</v>
      </c>
      <c r="J45" s="174"/>
      <c r="K45" s="174" t="str">
        <f t="shared" si="14"/>
        <v>-</v>
      </c>
      <c r="L45" s="174"/>
      <c r="M45" s="174">
        <f t="shared" si="14"/>
        <v>9</v>
      </c>
      <c r="N45" s="174"/>
      <c r="O45" s="174">
        <f t="shared" si="14"/>
        <v>3</v>
      </c>
      <c r="P45" s="174"/>
      <c r="Q45" s="174" t="str">
        <f t="shared" si="14"/>
        <v>-</v>
      </c>
      <c r="R45" s="174"/>
      <c r="S45" s="174">
        <f t="shared" si="14"/>
        <v>7</v>
      </c>
      <c r="T45" s="174"/>
      <c r="U45" s="174" t="str">
        <f t="shared" si="14"/>
        <v>-</v>
      </c>
      <c r="V45" s="174"/>
      <c r="W45" s="174">
        <f t="shared" si="14"/>
        <v>10</v>
      </c>
      <c r="X45" s="174"/>
      <c r="Y45" s="174">
        <f t="shared" si="14"/>
        <v>12</v>
      </c>
      <c r="Z45" s="174"/>
      <c r="AA45" s="174">
        <f t="shared" si="14"/>
        <v>5</v>
      </c>
      <c r="AB45" s="174"/>
      <c r="AC45" s="174">
        <f t="shared" si="14"/>
        <v>11</v>
      </c>
      <c r="AD45" s="174"/>
      <c r="AE45" s="174"/>
      <c r="AF45" s="174"/>
      <c r="AG45" s="174"/>
      <c r="AH45" s="174"/>
      <c r="AJ45" s="19">
        <f t="shared" si="6"/>
        <v>9</v>
      </c>
    </row>
    <row r="46" spans="2:36" x14ac:dyDescent="0.3">
      <c r="B46" s="91" t="str">
        <f t="shared" si="4"/>
        <v>Cody</v>
      </c>
      <c r="C46" s="172" t="str">
        <f t="shared" ref="C46:AC46" si="15">IF(C13=C$36,D13,"-")</f>
        <v>-</v>
      </c>
      <c r="D46" s="172"/>
      <c r="E46" s="172" t="str">
        <f t="shared" si="15"/>
        <v>-</v>
      </c>
      <c r="F46" s="172"/>
      <c r="G46" s="172" t="str">
        <f t="shared" si="15"/>
        <v>-</v>
      </c>
      <c r="H46" s="172"/>
      <c r="I46" s="172">
        <f t="shared" si="15"/>
        <v>16</v>
      </c>
      <c r="J46" s="172"/>
      <c r="K46" s="172" t="str">
        <f t="shared" si="15"/>
        <v>-</v>
      </c>
      <c r="L46" s="172"/>
      <c r="M46" s="172">
        <f t="shared" si="15"/>
        <v>7</v>
      </c>
      <c r="N46" s="172"/>
      <c r="O46" s="172" t="str">
        <f t="shared" si="15"/>
        <v>-</v>
      </c>
      <c r="P46" s="172"/>
      <c r="Q46" s="172">
        <f t="shared" si="15"/>
        <v>13</v>
      </c>
      <c r="R46" s="172"/>
      <c r="S46" s="172">
        <f t="shared" si="15"/>
        <v>10</v>
      </c>
      <c r="T46" s="172"/>
      <c r="U46" s="172" t="str">
        <f t="shared" si="15"/>
        <v>-</v>
      </c>
      <c r="V46" s="172"/>
      <c r="W46" s="172">
        <f t="shared" si="15"/>
        <v>11</v>
      </c>
      <c r="X46" s="172"/>
      <c r="Y46" s="172">
        <f t="shared" si="15"/>
        <v>5</v>
      </c>
      <c r="Z46" s="172"/>
      <c r="AA46" s="172">
        <f t="shared" si="15"/>
        <v>8</v>
      </c>
      <c r="AB46" s="172"/>
      <c r="AC46" s="172">
        <f t="shared" si="15"/>
        <v>14</v>
      </c>
      <c r="AD46" s="172"/>
      <c r="AE46" s="172"/>
      <c r="AF46" s="172"/>
      <c r="AG46" s="172"/>
      <c r="AH46" s="172"/>
      <c r="AJ46" s="19">
        <f t="shared" si="6"/>
        <v>8</v>
      </c>
    </row>
    <row r="47" spans="2:36" x14ac:dyDescent="0.3">
      <c r="B47" s="10" t="str">
        <f t="shared" si="4"/>
        <v>Tom</v>
      </c>
      <c r="C47" s="174" t="str">
        <f t="shared" ref="C47:AC47" si="16">IF(C14=C$36,D14,"-")</f>
        <v>-</v>
      </c>
      <c r="D47" s="174"/>
      <c r="E47" s="174" t="str">
        <f t="shared" si="16"/>
        <v>-</v>
      </c>
      <c r="F47" s="174"/>
      <c r="G47" s="174" t="str">
        <f t="shared" si="16"/>
        <v>-</v>
      </c>
      <c r="H47" s="174"/>
      <c r="I47" s="174">
        <f t="shared" si="16"/>
        <v>16</v>
      </c>
      <c r="J47" s="174"/>
      <c r="K47" s="174" t="str">
        <f t="shared" si="16"/>
        <v>-</v>
      </c>
      <c r="L47" s="174"/>
      <c r="M47" s="174" t="str">
        <f t="shared" si="16"/>
        <v>-</v>
      </c>
      <c r="N47" s="174"/>
      <c r="O47" s="174" t="str">
        <f t="shared" si="16"/>
        <v>-</v>
      </c>
      <c r="P47" s="174"/>
      <c r="Q47" s="174" t="str">
        <f t="shared" si="16"/>
        <v>-</v>
      </c>
      <c r="R47" s="174"/>
      <c r="S47" s="174">
        <f t="shared" si="16"/>
        <v>5</v>
      </c>
      <c r="T47" s="174"/>
      <c r="U47" s="174" t="str">
        <f t="shared" si="16"/>
        <v>-</v>
      </c>
      <c r="V47" s="174"/>
      <c r="W47" s="174">
        <f t="shared" si="16"/>
        <v>10</v>
      </c>
      <c r="X47" s="174"/>
      <c r="Y47" s="174">
        <f t="shared" si="16"/>
        <v>8</v>
      </c>
      <c r="Z47" s="174"/>
      <c r="AA47" s="174">
        <f t="shared" si="16"/>
        <v>13</v>
      </c>
      <c r="AB47" s="174"/>
      <c r="AC47" s="174">
        <f t="shared" si="16"/>
        <v>15</v>
      </c>
      <c r="AD47" s="174"/>
      <c r="AE47" s="174"/>
      <c r="AF47" s="174"/>
      <c r="AG47" s="174"/>
      <c r="AH47" s="174"/>
      <c r="AJ47" s="19">
        <f t="shared" si="6"/>
        <v>6</v>
      </c>
    </row>
    <row r="48" spans="2:36" x14ac:dyDescent="0.3">
      <c r="B48" s="91" t="str">
        <f t="shared" si="4"/>
        <v>Austin</v>
      </c>
      <c r="C48" s="172" t="str">
        <f t="shared" ref="C48:AC48" si="17">IF(C15=C$36,D15,"-")</f>
        <v>-</v>
      </c>
      <c r="D48" s="172"/>
      <c r="E48" s="172" t="str">
        <f t="shared" si="17"/>
        <v>-</v>
      </c>
      <c r="F48" s="172"/>
      <c r="G48" s="172" t="str">
        <f t="shared" si="17"/>
        <v>-</v>
      </c>
      <c r="H48" s="172"/>
      <c r="I48" s="172">
        <f t="shared" si="17"/>
        <v>16</v>
      </c>
      <c r="J48" s="172"/>
      <c r="K48" s="172" t="str">
        <f t="shared" si="17"/>
        <v>-</v>
      </c>
      <c r="L48" s="172"/>
      <c r="M48" s="172">
        <f t="shared" si="17"/>
        <v>7</v>
      </c>
      <c r="N48" s="172"/>
      <c r="O48" s="172" t="str">
        <f t="shared" si="17"/>
        <v>-</v>
      </c>
      <c r="P48" s="172"/>
      <c r="Q48" s="172" t="str">
        <f t="shared" si="17"/>
        <v>-</v>
      </c>
      <c r="R48" s="172"/>
      <c r="S48" s="172">
        <f t="shared" si="17"/>
        <v>5</v>
      </c>
      <c r="T48" s="172"/>
      <c r="U48" s="172" t="str">
        <f t="shared" si="17"/>
        <v>-</v>
      </c>
      <c r="V48" s="172"/>
      <c r="W48" s="172">
        <f t="shared" si="17"/>
        <v>3</v>
      </c>
      <c r="X48" s="172"/>
      <c r="Y48" s="172">
        <f t="shared" si="17"/>
        <v>10</v>
      </c>
      <c r="Z48" s="172"/>
      <c r="AA48" s="172">
        <f t="shared" si="17"/>
        <v>12</v>
      </c>
      <c r="AB48" s="172"/>
      <c r="AC48" s="172">
        <f t="shared" si="17"/>
        <v>15</v>
      </c>
      <c r="AD48" s="172"/>
      <c r="AE48" s="172"/>
      <c r="AF48" s="172"/>
      <c r="AG48" s="172"/>
      <c r="AH48" s="172"/>
      <c r="AJ48" s="19">
        <f t="shared" si="6"/>
        <v>7</v>
      </c>
    </row>
    <row r="49" spans="2:36" x14ac:dyDescent="0.3">
      <c r="B49" s="10" t="str">
        <f t="shared" si="4"/>
        <v>Cecil</v>
      </c>
      <c r="C49" s="174" t="str">
        <f t="shared" ref="C49:AC49" si="18">IF(C16=C$36,D16,"-")</f>
        <v>-</v>
      </c>
      <c r="D49" s="174"/>
      <c r="E49" s="174">
        <f t="shared" si="18"/>
        <v>3</v>
      </c>
      <c r="F49" s="174"/>
      <c r="G49" s="174" t="str">
        <f t="shared" si="18"/>
        <v>-</v>
      </c>
      <c r="H49" s="174"/>
      <c r="I49" s="174">
        <f t="shared" si="18"/>
        <v>16</v>
      </c>
      <c r="J49" s="174"/>
      <c r="K49" s="174" t="str">
        <f t="shared" si="18"/>
        <v>-</v>
      </c>
      <c r="L49" s="174"/>
      <c r="M49" s="174">
        <f t="shared" si="18"/>
        <v>6</v>
      </c>
      <c r="N49" s="174"/>
      <c r="O49" s="174" t="str">
        <f t="shared" si="18"/>
        <v>-</v>
      </c>
      <c r="P49" s="174"/>
      <c r="Q49" s="174" t="str">
        <f t="shared" si="18"/>
        <v>-</v>
      </c>
      <c r="R49" s="174"/>
      <c r="S49" s="174">
        <f t="shared" si="18"/>
        <v>8</v>
      </c>
      <c r="T49" s="174"/>
      <c r="U49" s="174" t="str">
        <f t="shared" si="18"/>
        <v>-</v>
      </c>
      <c r="V49" s="174"/>
      <c r="W49" s="174">
        <f t="shared" si="18"/>
        <v>10</v>
      </c>
      <c r="X49" s="174"/>
      <c r="Y49" s="174">
        <f t="shared" si="18"/>
        <v>7</v>
      </c>
      <c r="Z49" s="174"/>
      <c r="AA49" s="174">
        <f t="shared" si="18"/>
        <v>9</v>
      </c>
      <c r="AB49" s="174"/>
      <c r="AC49" s="174">
        <f t="shared" si="18"/>
        <v>14</v>
      </c>
      <c r="AD49" s="174"/>
      <c r="AE49" s="174"/>
      <c r="AF49" s="174"/>
      <c r="AG49" s="174"/>
      <c r="AH49" s="174"/>
      <c r="AJ49" s="19">
        <f t="shared" si="6"/>
        <v>8</v>
      </c>
    </row>
    <row r="50" spans="2:36" x14ac:dyDescent="0.3">
      <c r="B50" s="91" t="str">
        <f t="shared" si="4"/>
        <v>Thadd</v>
      </c>
      <c r="C50" s="172">
        <f t="shared" ref="C50:AC50" si="19">IF(C17=C$36,D17,"-")</f>
        <v>4</v>
      </c>
      <c r="D50" s="172"/>
      <c r="E50" s="172">
        <f t="shared" si="19"/>
        <v>7</v>
      </c>
      <c r="F50" s="172"/>
      <c r="G50" s="172" t="str">
        <f t="shared" si="19"/>
        <v>-</v>
      </c>
      <c r="H50" s="172"/>
      <c r="I50" s="172">
        <f t="shared" si="19"/>
        <v>15</v>
      </c>
      <c r="J50" s="172"/>
      <c r="K50" s="172" t="str">
        <f t="shared" si="19"/>
        <v>-</v>
      </c>
      <c r="L50" s="172"/>
      <c r="M50" s="172">
        <f t="shared" si="19"/>
        <v>5</v>
      </c>
      <c r="N50" s="172"/>
      <c r="O50" s="172">
        <f t="shared" si="19"/>
        <v>6</v>
      </c>
      <c r="P50" s="172"/>
      <c r="Q50" s="172" t="str">
        <f t="shared" si="19"/>
        <v>-</v>
      </c>
      <c r="R50" s="172"/>
      <c r="S50" s="172">
        <f t="shared" si="19"/>
        <v>9</v>
      </c>
      <c r="T50" s="172"/>
      <c r="U50" s="172" t="str">
        <f t="shared" si="19"/>
        <v>-</v>
      </c>
      <c r="V50" s="172"/>
      <c r="W50" s="172">
        <f t="shared" si="19"/>
        <v>10</v>
      </c>
      <c r="X50" s="172"/>
      <c r="Y50" s="172">
        <f t="shared" si="19"/>
        <v>8</v>
      </c>
      <c r="Z50" s="172"/>
      <c r="AA50" s="172">
        <f t="shared" si="19"/>
        <v>3</v>
      </c>
      <c r="AB50" s="172"/>
      <c r="AC50" s="172">
        <f t="shared" si="19"/>
        <v>16</v>
      </c>
      <c r="AD50" s="172"/>
      <c r="AE50" s="172"/>
      <c r="AF50" s="172"/>
      <c r="AG50" s="172"/>
      <c r="AH50" s="172"/>
      <c r="AJ50" s="19">
        <f t="shared" si="6"/>
        <v>10</v>
      </c>
    </row>
    <row r="51" spans="2:36" x14ac:dyDescent="0.3">
      <c r="B51" s="10" t="str">
        <f t="shared" si="4"/>
        <v>Walker</v>
      </c>
      <c r="C51" s="174" t="str">
        <f t="shared" ref="C51:AC51" si="20">IF(C18=C$36,D18,"-")</f>
        <v>-</v>
      </c>
      <c r="D51" s="174"/>
      <c r="E51" s="174" t="str">
        <f t="shared" si="20"/>
        <v>-</v>
      </c>
      <c r="F51" s="174"/>
      <c r="G51" s="174" t="str">
        <f t="shared" si="20"/>
        <v>-</v>
      </c>
      <c r="H51" s="174"/>
      <c r="I51" s="174">
        <f t="shared" si="20"/>
        <v>16</v>
      </c>
      <c r="J51" s="174"/>
      <c r="K51" s="174" t="str">
        <f>IF(K18=K$36,L18,"-")</f>
        <v>-</v>
      </c>
      <c r="L51" s="174"/>
      <c r="M51" s="174">
        <f t="shared" si="20"/>
        <v>6</v>
      </c>
      <c r="N51" s="174"/>
      <c r="O51" s="174" t="str">
        <f t="shared" si="20"/>
        <v>-</v>
      </c>
      <c r="P51" s="174"/>
      <c r="Q51" s="174" t="str">
        <f t="shared" si="20"/>
        <v>-</v>
      </c>
      <c r="R51" s="174"/>
      <c r="S51" s="174">
        <f t="shared" si="20"/>
        <v>9</v>
      </c>
      <c r="T51" s="174"/>
      <c r="U51" s="174" t="str">
        <f t="shared" si="20"/>
        <v>-</v>
      </c>
      <c r="V51" s="174"/>
      <c r="W51" s="174">
        <f t="shared" si="20"/>
        <v>11</v>
      </c>
      <c r="X51" s="174"/>
      <c r="Y51" s="174">
        <f t="shared" si="20"/>
        <v>8</v>
      </c>
      <c r="Z51" s="174"/>
      <c r="AA51" s="174">
        <f t="shared" si="20"/>
        <v>13</v>
      </c>
      <c r="AB51" s="174"/>
      <c r="AC51" s="174">
        <f t="shared" si="20"/>
        <v>15</v>
      </c>
      <c r="AD51" s="174"/>
      <c r="AE51" s="174"/>
      <c r="AF51" s="174"/>
      <c r="AG51" s="174"/>
      <c r="AH51" s="174"/>
      <c r="AJ51" s="19">
        <f t="shared" si="6"/>
        <v>7</v>
      </c>
    </row>
    <row r="52" spans="2:36" x14ac:dyDescent="0.3">
      <c r="B52" s="97" t="str">
        <f t="shared" si="4"/>
        <v>A. Little</v>
      </c>
      <c r="C52" s="172" t="str">
        <f t="shared" ref="C52:AC52" si="21">IF(C19=C$36,D19,"-")</f>
        <v>-</v>
      </c>
      <c r="D52" s="172"/>
      <c r="E52" s="172" t="str">
        <f t="shared" si="21"/>
        <v>-</v>
      </c>
      <c r="F52" s="172"/>
      <c r="G52" s="172" t="str">
        <f t="shared" si="21"/>
        <v>-</v>
      </c>
      <c r="H52" s="172"/>
      <c r="I52" s="172">
        <f t="shared" si="21"/>
        <v>16</v>
      </c>
      <c r="J52" s="172"/>
      <c r="K52" s="172" t="str">
        <f t="shared" si="21"/>
        <v>-</v>
      </c>
      <c r="L52" s="172"/>
      <c r="M52" s="172">
        <f t="shared" si="21"/>
        <v>7</v>
      </c>
      <c r="N52" s="172"/>
      <c r="O52" s="172" t="str">
        <f t="shared" si="21"/>
        <v>-</v>
      </c>
      <c r="P52" s="172"/>
      <c r="Q52" s="172" t="str">
        <f t="shared" si="21"/>
        <v>-</v>
      </c>
      <c r="R52" s="172"/>
      <c r="S52" s="172">
        <f t="shared" si="21"/>
        <v>5</v>
      </c>
      <c r="T52" s="172"/>
      <c r="U52" s="172" t="str">
        <f t="shared" si="21"/>
        <v>-</v>
      </c>
      <c r="V52" s="172"/>
      <c r="W52" s="172">
        <f t="shared" si="21"/>
        <v>10</v>
      </c>
      <c r="X52" s="172"/>
      <c r="Y52" s="172">
        <f t="shared" si="21"/>
        <v>8</v>
      </c>
      <c r="Z52" s="172"/>
      <c r="AA52" s="172">
        <f t="shared" si="21"/>
        <v>14</v>
      </c>
      <c r="AB52" s="172"/>
      <c r="AC52" s="172">
        <f t="shared" si="21"/>
        <v>15</v>
      </c>
      <c r="AD52" s="172"/>
      <c r="AE52" s="172"/>
      <c r="AF52" s="172"/>
      <c r="AG52" s="172"/>
      <c r="AH52" s="172"/>
      <c r="AJ52" s="19">
        <f t="shared" si="6"/>
        <v>7</v>
      </c>
    </row>
    <row r="53" spans="2:36" x14ac:dyDescent="0.3">
      <c r="B53" s="10" t="str">
        <f t="shared" si="4"/>
        <v>Carly</v>
      </c>
      <c r="C53" s="174" t="str">
        <f t="shared" ref="C53:AC53" si="22">IF(C20=C$36,D20,"-")</f>
        <v>-</v>
      </c>
      <c r="D53" s="174"/>
      <c r="E53" s="174">
        <f t="shared" si="22"/>
        <v>5</v>
      </c>
      <c r="F53" s="174"/>
      <c r="G53" s="174" t="str">
        <f t="shared" si="22"/>
        <v>-</v>
      </c>
      <c r="H53" s="174"/>
      <c r="I53" s="174">
        <f t="shared" si="22"/>
        <v>16</v>
      </c>
      <c r="J53" s="174"/>
      <c r="K53" s="174" t="str">
        <f t="shared" si="22"/>
        <v>-</v>
      </c>
      <c r="L53" s="174"/>
      <c r="M53" s="174" t="str">
        <f t="shared" si="22"/>
        <v>-</v>
      </c>
      <c r="N53" s="174"/>
      <c r="O53" s="174" t="str">
        <f t="shared" si="22"/>
        <v>-</v>
      </c>
      <c r="P53" s="174"/>
      <c r="Q53" s="174" t="str">
        <f t="shared" si="22"/>
        <v>-</v>
      </c>
      <c r="R53" s="174"/>
      <c r="S53" s="174">
        <f t="shared" si="22"/>
        <v>10</v>
      </c>
      <c r="T53" s="174"/>
      <c r="U53" s="174" t="str">
        <f t="shared" si="22"/>
        <v>-</v>
      </c>
      <c r="V53" s="174"/>
      <c r="W53" s="174">
        <f t="shared" si="22"/>
        <v>12</v>
      </c>
      <c r="X53" s="174"/>
      <c r="Y53" s="174">
        <f t="shared" si="22"/>
        <v>14</v>
      </c>
      <c r="Z53" s="174"/>
      <c r="AA53" s="174">
        <f t="shared" si="22"/>
        <v>9</v>
      </c>
      <c r="AB53" s="174"/>
      <c r="AC53" s="174">
        <f t="shared" si="22"/>
        <v>15</v>
      </c>
      <c r="AD53" s="174"/>
      <c r="AE53" s="174"/>
      <c r="AF53" s="174"/>
      <c r="AG53" s="174"/>
      <c r="AH53" s="174"/>
      <c r="AJ53" s="19">
        <f t="shared" si="6"/>
        <v>7</v>
      </c>
    </row>
    <row r="54" spans="2:36" x14ac:dyDescent="0.3">
      <c r="B54" s="88" t="str">
        <f t="shared" si="4"/>
        <v>Bobbo</v>
      </c>
      <c r="C54" s="172" t="str">
        <f t="shared" ref="C54:AC54" si="23">IF(C21=C$36,D21,"-")</f>
        <v>-</v>
      </c>
      <c r="D54" s="172"/>
      <c r="E54" s="172" t="str">
        <f t="shared" si="23"/>
        <v>-</v>
      </c>
      <c r="F54" s="172"/>
      <c r="G54" s="172" t="str">
        <f t="shared" si="23"/>
        <v>-</v>
      </c>
      <c r="H54" s="172"/>
      <c r="I54" s="172">
        <f t="shared" si="23"/>
        <v>16</v>
      </c>
      <c r="J54" s="172"/>
      <c r="K54" s="172" t="str">
        <f t="shared" si="23"/>
        <v>-</v>
      </c>
      <c r="L54" s="172"/>
      <c r="M54" s="172">
        <f t="shared" si="23"/>
        <v>10</v>
      </c>
      <c r="N54" s="172"/>
      <c r="O54" s="172" t="str">
        <f t="shared" si="23"/>
        <v>-</v>
      </c>
      <c r="P54" s="172"/>
      <c r="Q54" s="172" t="str">
        <f t="shared" si="23"/>
        <v>-</v>
      </c>
      <c r="R54" s="172"/>
      <c r="S54" s="172">
        <f t="shared" si="23"/>
        <v>13</v>
      </c>
      <c r="T54" s="172"/>
      <c r="U54" s="172">
        <f t="shared" si="23"/>
        <v>4</v>
      </c>
      <c r="V54" s="172"/>
      <c r="W54" s="172" t="str">
        <f t="shared" si="23"/>
        <v>-</v>
      </c>
      <c r="X54" s="172"/>
      <c r="Y54" s="172" t="str">
        <f t="shared" si="23"/>
        <v>-</v>
      </c>
      <c r="Z54" s="172"/>
      <c r="AA54" s="172">
        <f t="shared" si="23"/>
        <v>6</v>
      </c>
      <c r="AB54" s="172"/>
      <c r="AC54" s="172">
        <f t="shared" si="23"/>
        <v>12</v>
      </c>
      <c r="AD54" s="172"/>
      <c r="AE54" s="172"/>
      <c r="AF54" s="172"/>
      <c r="AG54" s="172"/>
      <c r="AH54" s="172"/>
      <c r="AJ54" s="19">
        <f t="shared" si="6"/>
        <v>6</v>
      </c>
    </row>
    <row r="55" spans="2:36" x14ac:dyDescent="0.3">
      <c r="B55" s="83" t="str">
        <f t="shared" si="4"/>
        <v>Trent</v>
      </c>
      <c r="C55" s="174" t="str">
        <f t="shared" ref="C55:AC55" si="24">IF(C22=C$36,D22,"-")</f>
        <v>-</v>
      </c>
      <c r="D55" s="174"/>
      <c r="E55" s="174" t="str">
        <f t="shared" si="24"/>
        <v>-</v>
      </c>
      <c r="F55" s="174"/>
      <c r="G55" s="174" t="str">
        <f t="shared" si="24"/>
        <v>-</v>
      </c>
      <c r="H55" s="174"/>
      <c r="I55" s="174">
        <f t="shared" si="24"/>
        <v>16</v>
      </c>
      <c r="J55" s="174"/>
      <c r="K55" s="174" t="str">
        <f t="shared" si="24"/>
        <v>-</v>
      </c>
      <c r="L55" s="174"/>
      <c r="M55" s="174">
        <f t="shared" si="24"/>
        <v>6</v>
      </c>
      <c r="N55" s="174"/>
      <c r="O55" s="174" t="str">
        <f t="shared" si="24"/>
        <v>-</v>
      </c>
      <c r="P55" s="174"/>
      <c r="Q55" s="174" t="str">
        <f t="shared" si="24"/>
        <v>-</v>
      </c>
      <c r="R55" s="174"/>
      <c r="S55" s="174">
        <f t="shared" si="24"/>
        <v>10</v>
      </c>
      <c r="T55" s="174"/>
      <c r="U55" s="174" t="str">
        <f t="shared" si="24"/>
        <v>-</v>
      </c>
      <c r="V55" s="174"/>
      <c r="W55" s="174">
        <f t="shared" si="24"/>
        <v>9</v>
      </c>
      <c r="X55" s="174"/>
      <c r="Y55" s="174">
        <f t="shared" si="24"/>
        <v>4</v>
      </c>
      <c r="Z55" s="174"/>
      <c r="AA55" s="174">
        <f t="shared" si="24"/>
        <v>11</v>
      </c>
      <c r="AB55" s="174"/>
      <c r="AC55" s="174">
        <f t="shared" si="24"/>
        <v>15</v>
      </c>
      <c r="AD55" s="174"/>
      <c r="AE55" s="174"/>
      <c r="AF55" s="174"/>
      <c r="AG55" s="174"/>
      <c r="AH55" s="174"/>
      <c r="AJ55" s="19">
        <f t="shared" si="6"/>
        <v>7</v>
      </c>
    </row>
    <row r="56" spans="2:36" x14ac:dyDescent="0.3">
      <c r="B56" s="88" t="str">
        <f t="shared" si="4"/>
        <v>Dean</v>
      </c>
      <c r="C56" s="172">
        <f t="shared" ref="C56:AC56" si="25">IF(C23=C$36,D23,"-")</f>
        <v>6</v>
      </c>
      <c r="D56" s="172"/>
      <c r="E56" s="172" t="str">
        <f t="shared" si="25"/>
        <v>-</v>
      </c>
      <c r="F56" s="172"/>
      <c r="G56" s="172" t="str">
        <f t="shared" si="25"/>
        <v>-</v>
      </c>
      <c r="H56" s="172"/>
      <c r="I56" s="172">
        <f t="shared" si="25"/>
        <v>16</v>
      </c>
      <c r="J56" s="172"/>
      <c r="K56" s="172" t="str">
        <f t="shared" si="25"/>
        <v>-</v>
      </c>
      <c r="L56" s="172"/>
      <c r="M56" s="172">
        <f t="shared" si="25"/>
        <v>11</v>
      </c>
      <c r="N56" s="172"/>
      <c r="O56" s="172">
        <f t="shared" si="25"/>
        <v>7</v>
      </c>
      <c r="P56" s="172"/>
      <c r="Q56" s="172" t="str">
        <f t="shared" si="25"/>
        <v>-</v>
      </c>
      <c r="R56" s="172"/>
      <c r="S56" s="172" t="str">
        <f t="shared" si="25"/>
        <v>-</v>
      </c>
      <c r="T56" s="172"/>
      <c r="U56" s="172" t="str">
        <f t="shared" si="25"/>
        <v>-</v>
      </c>
      <c r="V56" s="172"/>
      <c r="W56" s="172">
        <f t="shared" si="25"/>
        <v>5</v>
      </c>
      <c r="X56" s="172"/>
      <c r="Y56" s="172">
        <f t="shared" si="25"/>
        <v>9</v>
      </c>
      <c r="Z56" s="172"/>
      <c r="AA56" s="172">
        <f t="shared" si="25"/>
        <v>8</v>
      </c>
      <c r="AB56" s="172"/>
      <c r="AC56" s="172">
        <f t="shared" si="25"/>
        <v>15</v>
      </c>
      <c r="AD56" s="172"/>
      <c r="AE56" s="172"/>
      <c r="AF56" s="172"/>
      <c r="AG56" s="172"/>
      <c r="AH56" s="172"/>
      <c r="AJ56" s="19">
        <f t="shared" si="6"/>
        <v>8</v>
      </c>
    </row>
    <row r="57" spans="2:36" x14ac:dyDescent="0.3">
      <c r="B57" s="83" t="str">
        <f t="shared" si="4"/>
        <v>Randi</v>
      </c>
      <c r="C57" s="174" t="str">
        <f t="shared" ref="C57:AC57" si="26">IF(C24=C$36,D24,"-")</f>
        <v>-</v>
      </c>
      <c r="D57" s="174"/>
      <c r="E57" s="174">
        <f t="shared" si="26"/>
        <v>9</v>
      </c>
      <c r="F57" s="174"/>
      <c r="G57" s="174" t="str">
        <f t="shared" si="26"/>
        <v>-</v>
      </c>
      <c r="H57" s="174"/>
      <c r="I57" s="174">
        <f t="shared" si="26"/>
        <v>16</v>
      </c>
      <c r="J57" s="174"/>
      <c r="K57" s="174" t="str">
        <f t="shared" si="26"/>
        <v>-</v>
      </c>
      <c r="L57" s="174"/>
      <c r="M57" s="174">
        <f t="shared" si="26"/>
        <v>4</v>
      </c>
      <c r="N57" s="174"/>
      <c r="O57" s="174">
        <f t="shared" si="26"/>
        <v>3</v>
      </c>
      <c r="P57" s="174"/>
      <c r="Q57" s="174" t="str">
        <f t="shared" si="26"/>
        <v>-</v>
      </c>
      <c r="R57" s="174"/>
      <c r="S57" s="174">
        <f t="shared" si="26"/>
        <v>10</v>
      </c>
      <c r="T57" s="174"/>
      <c r="U57" s="174" t="str">
        <f t="shared" si="26"/>
        <v>-</v>
      </c>
      <c r="V57" s="174"/>
      <c r="W57" s="174">
        <f t="shared" si="26"/>
        <v>7</v>
      </c>
      <c r="X57" s="174"/>
      <c r="Y57" s="174">
        <f t="shared" si="26"/>
        <v>12</v>
      </c>
      <c r="Z57" s="174"/>
      <c r="AA57" s="174">
        <f t="shared" si="26"/>
        <v>8</v>
      </c>
      <c r="AB57" s="174"/>
      <c r="AC57" s="174">
        <f t="shared" si="26"/>
        <v>13</v>
      </c>
      <c r="AD57" s="174"/>
      <c r="AE57" s="174"/>
      <c r="AF57" s="174"/>
      <c r="AG57" s="174"/>
      <c r="AH57" s="174"/>
      <c r="AJ57" s="19">
        <f t="shared" si="6"/>
        <v>9</v>
      </c>
    </row>
    <row r="58" spans="2:36" x14ac:dyDescent="0.3">
      <c r="B58" s="88" t="str">
        <f t="shared" si="4"/>
        <v>Brett J.</v>
      </c>
      <c r="C58" s="172" t="str">
        <f t="shared" ref="C58:AC58" si="27">IF(C25=C$36,D25,"-")</f>
        <v>-</v>
      </c>
      <c r="D58" s="172"/>
      <c r="E58" s="172">
        <f t="shared" si="27"/>
        <v>5</v>
      </c>
      <c r="F58" s="172"/>
      <c r="G58" s="172" t="str">
        <f t="shared" si="27"/>
        <v>-</v>
      </c>
      <c r="H58" s="172"/>
      <c r="I58" s="172">
        <f t="shared" si="27"/>
        <v>16</v>
      </c>
      <c r="J58" s="172"/>
      <c r="K58" s="172" t="str">
        <f t="shared" si="27"/>
        <v>-</v>
      </c>
      <c r="L58" s="172"/>
      <c r="M58" s="172" t="str">
        <f t="shared" si="27"/>
        <v>-</v>
      </c>
      <c r="N58" s="172"/>
      <c r="O58" s="172">
        <f t="shared" si="27"/>
        <v>6</v>
      </c>
      <c r="P58" s="172"/>
      <c r="Q58" s="172" t="str">
        <f t="shared" si="27"/>
        <v>-</v>
      </c>
      <c r="R58" s="172"/>
      <c r="S58" s="172">
        <f t="shared" si="27"/>
        <v>11</v>
      </c>
      <c r="T58" s="172"/>
      <c r="U58" s="172" t="str">
        <f t="shared" si="27"/>
        <v>-</v>
      </c>
      <c r="V58" s="172"/>
      <c r="W58" s="172">
        <f t="shared" si="27"/>
        <v>10</v>
      </c>
      <c r="X58" s="172"/>
      <c r="Y58" s="172" t="str">
        <f t="shared" si="27"/>
        <v>-</v>
      </c>
      <c r="Z58" s="172"/>
      <c r="AA58" s="172">
        <f t="shared" si="27"/>
        <v>9</v>
      </c>
      <c r="AB58" s="172"/>
      <c r="AC58" s="172">
        <f t="shared" si="27"/>
        <v>15</v>
      </c>
      <c r="AD58" s="172"/>
      <c r="AE58" s="172"/>
      <c r="AF58" s="172"/>
      <c r="AG58" s="172"/>
      <c r="AH58" s="172"/>
      <c r="AJ58" s="19">
        <f t="shared" si="6"/>
        <v>7</v>
      </c>
    </row>
    <row r="59" spans="2:36" x14ac:dyDescent="0.3">
      <c r="B59" s="83" t="str">
        <f t="shared" si="4"/>
        <v>Derek</v>
      </c>
      <c r="C59" s="174" t="str">
        <f t="shared" ref="C59:AC59" si="28">IF(C26=C$36,D26,"-")</f>
        <v>-</v>
      </c>
      <c r="D59" s="174"/>
      <c r="E59" s="174" t="str">
        <f t="shared" si="28"/>
        <v>-</v>
      </c>
      <c r="F59" s="174"/>
      <c r="G59" s="174">
        <f t="shared" si="28"/>
        <v>4</v>
      </c>
      <c r="H59" s="174"/>
      <c r="I59" s="174">
        <f t="shared" si="28"/>
        <v>16</v>
      </c>
      <c r="J59" s="174"/>
      <c r="K59" s="174" t="str">
        <f t="shared" si="28"/>
        <v>-</v>
      </c>
      <c r="L59" s="174"/>
      <c r="M59" s="174" t="str">
        <f t="shared" si="28"/>
        <v>-</v>
      </c>
      <c r="N59" s="174"/>
      <c r="O59" s="174">
        <f t="shared" si="28"/>
        <v>6</v>
      </c>
      <c r="P59" s="174"/>
      <c r="Q59" s="174" t="str">
        <f t="shared" si="28"/>
        <v>-</v>
      </c>
      <c r="R59" s="174"/>
      <c r="S59" s="174">
        <f t="shared" si="28"/>
        <v>10</v>
      </c>
      <c r="T59" s="174"/>
      <c r="U59" s="174" t="str">
        <f t="shared" si="28"/>
        <v>-</v>
      </c>
      <c r="V59" s="174"/>
      <c r="W59" s="174">
        <f t="shared" si="28"/>
        <v>3</v>
      </c>
      <c r="X59" s="174"/>
      <c r="Y59" s="174">
        <f t="shared" si="28"/>
        <v>11</v>
      </c>
      <c r="Z59" s="174"/>
      <c r="AA59" s="174">
        <f t="shared" si="28"/>
        <v>14</v>
      </c>
      <c r="AB59" s="174"/>
      <c r="AC59" s="174">
        <f t="shared" si="28"/>
        <v>15</v>
      </c>
      <c r="AD59" s="174"/>
      <c r="AE59" s="174"/>
      <c r="AF59" s="174"/>
      <c r="AG59" s="174"/>
      <c r="AH59" s="174"/>
      <c r="AJ59" s="19">
        <f t="shared" si="6"/>
        <v>8</v>
      </c>
    </row>
    <row r="60" spans="2:36" x14ac:dyDescent="0.3">
      <c r="B60" s="88" t="str">
        <f t="shared" si="4"/>
        <v>Colby</v>
      </c>
      <c r="C60" s="172">
        <f t="shared" ref="C60:AC60" si="29">IF(C27=C$36,D27,"-")</f>
        <v>6</v>
      </c>
      <c r="D60" s="172"/>
      <c r="E60" s="172">
        <f t="shared" si="29"/>
        <v>5</v>
      </c>
      <c r="F60" s="172"/>
      <c r="G60" s="172" t="str">
        <f t="shared" si="29"/>
        <v>-</v>
      </c>
      <c r="H60" s="172"/>
      <c r="I60" s="172">
        <f t="shared" si="29"/>
        <v>16</v>
      </c>
      <c r="J60" s="172"/>
      <c r="K60" s="172">
        <f t="shared" si="29"/>
        <v>4</v>
      </c>
      <c r="L60" s="172"/>
      <c r="M60" s="172" t="str">
        <f t="shared" si="29"/>
        <v>-</v>
      </c>
      <c r="N60" s="172"/>
      <c r="O60" s="172" t="str">
        <f t="shared" si="29"/>
        <v>-</v>
      </c>
      <c r="P60" s="172"/>
      <c r="Q60" s="172">
        <f t="shared" si="29"/>
        <v>8</v>
      </c>
      <c r="R60" s="172"/>
      <c r="S60" s="172">
        <f t="shared" si="29"/>
        <v>15</v>
      </c>
      <c r="T60" s="172"/>
      <c r="U60" s="172" t="str">
        <f t="shared" si="29"/>
        <v>-</v>
      </c>
      <c r="V60" s="172"/>
      <c r="W60" s="172">
        <f t="shared" si="29"/>
        <v>13</v>
      </c>
      <c r="X60" s="172"/>
      <c r="Y60" s="172">
        <f t="shared" si="29"/>
        <v>12</v>
      </c>
      <c r="Z60" s="172"/>
      <c r="AA60" s="172">
        <f t="shared" si="29"/>
        <v>10</v>
      </c>
      <c r="AB60" s="172"/>
      <c r="AC60" s="172" t="str">
        <f t="shared" si="29"/>
        <v>-</v>
      </c>
      <c r="AD60" s="172"/>
      <c r="AE60" s="172"/>
      <c r="AF60" s="172"/>
      <c r="AG60" s="172"/>
      <c r="AH60" s="172"/>
      <c r="AJ60" s="19">
        <f t="shared" si="6"/>
        <v>9</v>
      </c>
    </row>
    <row r="61" spans="2:36" x14ac:dyDescent="0.3">
      <c r="B61" s="83" t="str">
        <f t="shared" si="4"/>
        <v>Bret F.</v>
      </c>
      <c r="C61" s="174" t="str">
        <f t="shared" ref="C61:AC61" si="30">IF(C28=C$36,D28,"-")</f>
        <v>-</v>
      </c>
      <c r="D61" s="174"/>
      <c r="E61" s="174">
        <f t="shared" si="30"/>
        <v>6</v>
      </c>
      <c r="F61" s="174"/>
      <c r="G61" s="174" t="str">
        <f t="shared" si="30"/>
        <v>-</v>
      </c>
      <c r="H61" s="174"/>
      <c r="I61" s="174">
        <f t="shared" si="30"/>
        <v>15</v>
      </c>
      <c r="J61" s="174"/>
      <c r="K61" s="174" t="str">
        <f t="shared" si="30"/>
        <v>-</v>
      </c>
      <c r="L61" s="174"/>
      <c r="M61" s="174" t="str">
        <f t="shared" si="30"/>
        <v>-</v>
      </c>
      <c r="N61" s="174"/>
      <c r="O61" s="174" t="str">
        <f t="shared" si="30"/>
        <v>-</v>
      </c>
      <c r="P61" s="174"/>
      <c r="Q61" s="174" t="str">
        <f t="shared" si="30"/>
        <v>-</v>
      </c>
      <c r="R61" s="174"/>
      <c r="S61" s="174">
        <f t="shared" si="30"/>
        <v>4</v>
      </c>
      <c r="T61" s="174"/>
      <c r="U61" s="174" t="str">
        <f t="shared" si="30"/>
        <v>-</v>
      </c>
      <c r="V61" s="174"/>
      <c r="W61" s="174">
        <f t="shared" si="30"/>
        <v>8</v>
      </c>
      <c r="X61" s="174"/>
      <c r="Y61" s="174">
        <f t="shared" si="30"/>
        <v>10</v>
      </c>
      <c r="Z61" s="174"/>
      <c r="AA61" s="174">
        <f t="shared" si="30"/>
        <v>9</v>
      </c>
      <c r="AB61" s="174"/>
      <c r="AC61" s="174">
        <f t="shared" si="30"/>
        <v>16</v>
      </c>
      <c r="AD61" s="174"/>
      <c r="AE61" s="174"/>
      <c r="AF61" s="174"/>
      <c r="AG61" s="174"/>
      <c r="AH61" s="174"/>
      <c r="AJ61" s="19">
        <f t="shared" si="6"/>
        <v>7</v>
      </c>
    </row>
    <row r="62" spans="2:36" x14ac:dyDescent="0.3">
      <c r="B62" s="91" t="str">
        <f t="shared" si="4"/>
        <v>Chad</v>
      </c>
      <c r="C62" s="172" t="str">
        <f t="shared" ref="C62:AC62" si="31">IF(C29=C$36,D29,"-")</f>
        <v>-</v>
      </c>
      <c r="D62" s="172"/>
      <c r="E62" s="172" t="str">
        <f t="shared" si="31"/>
        <v>-</v>
      </c>
      <c r="F62" s="172"/>
      <c r="G62" s="172" t="str">
        <f t="shared" si="31"/>
        <v>-</v>
      </c>
      <c r="H62" s="172"/>
      <c r="I62" s="172">
        <f t="shared" si="31"/>
        <v>14</v>
      </c>
      <c r="J62" s="172"/>
      <c r="K62" s="172" t="str">
        <f t="shared" si="31"/>
        <v>-</v>
      </c>
      <c r="L62" s="172"/>
      <c r="M62" s="172" t="str">
        <f t="shared" si="31"/>
        <v>-</v>
      </c>
      <c r="N62" s="172"/>
      <c r="O62" s="172" t="str">
        <f t="shared" si="31"/>
        <v>-</v>
      </c>
      <c r="P62" s="172"/>
      <c r="Q62" s="172" t="str">
        <f t="shared" si="31"/>
        <v>-</v>
      </c>
      <c r="R62" s="172"/>
      <c r="S62" s="172">
        <f t="shared" si="31"/>
        <v>7</v>
      </c>
      <c r="T62" s="172"/>
      <c r="U62" s="172" t="str">
        <f t="shared" si="31"/>
        <v>-</v>
      </c>
      <c r="V62" s="172"/>
      <c r="W62" s="172">
        <f t="shared" si="31"/>
        <v>8</v>
      </c>
      <c r="X62" s="172"/>
      <c r="Y62" s="172">
        <f t="shared" si="31"/>
        <v>9</v>
      </c>
      <c r="Z62" s="172"/>
      <c r="AA62" s="172">
        <f t="shared" si="31"/>
        <v>13</v>
      </c>
      <c r="AB62" s="172"/>
      <c r="AC62" s="172">
        <f t="shared" si="31"/>
        <v>15</v>
      </c>
      <c r="AD62" s="172"/>
      <c r="AE62" s="172"/>
      <c r="AF62" s="172"/>
      <c r="AG62" s="172"/>
      <c r="AH62" s="172"/>
      <c r="AJ62" s="19">
        <f t="shared" si="6"/>
        <v>6</v>
      </c>
    </row>
  </sheetData>
  <mergeCells count="466">
    <mergeCell ref="AE58:AF58"/>
    <mergeCell ref="AG58:AH58"/>
    <mergeCell ref="S58:T58"/>
    <mergeCell ref="U58:V58"/>
    <mergeCell ref="W58:X58"/>
    <mergeCell ref="Y58:Z58"/>
    <mergeCell ref="AA58:AB58"/>
    <mergeCell ref="AC58:AD58"/>
    <mergeCell ref="AE52:AF52"/>
    <mergeCell ref="AG52:AH52"/>
    <mergeCell ref="U52:V52"/>
    <mergeCell ref="W52:X52"/>
    <mergeCell ref="Y52:Z52"/>
    <mergeCell ref="AA52:AB52"/>
    <mergeCell ref="AC52:AD52"/>
    <mergeCell ref="S53:T53"/>
    <mergeCell ref="U53:V53"/>
    <mergeCell ref="W53:X53"/>
    <mergeCell ref="Y53:Z53"/>
    <mergeCell ref="AA53:AB53"/>
    <mergeCell ref="AC53:AD53"/>
    <mergeCell ref="U56:V56"/>
    <mergeCell ref="W56:X56"/>
    <mergeCell ref="Y56:Z56"/>
    <mergeCell ref="C58:D58"/>
    <mergeCell ref="E58:F58"/>
    <mergeCell ref="G58:H58"/>
    <mergeCell ref="I58:J58"/>
    <mergeCell ref="K58:L58"/>
    <mergeCell ref="M58:N58"/>
    <mergeCell ref="O58:P58"/>
    <mergeCell ref="Q58:R58"/>
    <mergeCell ref="S52:T52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C51:D51"/>
    <mergeCell ref="E51:F51"/>
    <mergeCell ref="G51:H51"/>
    <mergeCell ref="I51:J51"/>
    <mergeCell ref="K51:L51"/>
    <mergeCell ref="M51:N51"/>
    <mergeCell ref="O51:P51"/>
    <mergeCell ref="Q51:R51"/>
    <mergeCell ref="S50:T50"/>
    <mergeCell ref="AE49:AF49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AE45:AF45"/>
    <mergeCell ref="G45:H45"/>
    <mergeCell ref="I45:J45"/>
    <mergeCell ref="K45:L45"/>
    <mergeCell ref="M45:N45"/>
    <mergeCell ref="O45:P45"/>
    <mergeCell ref="Q45:R45"/>
    <mergeCell ref="AE47:AF47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7:H37"/>
    <mergeCell ref="I37:J37"/>
    <mergeCell ref="K37:L37"/>
    <mergeCell ref="M37:N37"/>
    <mergeCell ref="O37:P37"/>
    <mergeCell ref="Q37:R37"/>
    <mergeCell ref="E30:F30"/>
    <mergeCell ref="G30:H30"/>
    <mergeCell ref="I30:J30"/>
    <mergeCell ref="K30:L30"/>
    <mergeCell ref="M30:N30"/>
    <mergeCell ref="O30:P30"/>
    <mergeCell ref="Q30:R30"/>
    <mergeCell ref="AE36:AF36"/>
    <mergeCell ref="AG36:AH36"/>
    <mergeCell ref="U36:V36"/>
    <mergeCell ref="W36:X36"/>
    <mergeCell ref="Y36:Z36"/>
    <mergeCell ref="AA36:AB36"/>
    <mergeCell ref="AC36:AD36"/>
    <mergeCell ref="C30:D30"/>
    <mergeCell ref="S36:T36"/>
    <mergeCell ref="C31:AI31"/>
    <mergeCell ref="C36:D36"/>
    <mergeCell ref="E36:F36"/>
    <mergeCell ref="G36:H36"/>
    <mergeCell ref="I36:J36"/>
    <mergeCell ref="K36:L36"/>
    <mergeCell ref="M36:N36"/>
    <mergeCell ref="O36:P36"/>
    <mergeCell ref="Q36:R36"/>
    <mergeCell ref="S30:T30"/>
    <mergeCell ref="AG30:AH30"/>
    <mergeCell ref="U30:V30"/>
    <mergeCell ref="W30:X30"/>
    <mergeCell ref="Y30:Z30"/>
    <mergeCell ref="AA30:AB30"/>
    <mergeCell ref="AC30:AD30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W3:X3"/>
    <mergeCell ref="Y3:Z3"/>
    <mergeCell ref="AA3:AB3"/>
    <mergeCell ref="U3:V3"/>
    <mergeCell ref="AC3:AD3"/>
    <mergeCell ref="AE3:AF3"/>
    <mergeCell ref="AE30:AF30"/>
    <mergeCell ref="Q54:R54"/>
    <mergeCell ref="S54:T54"/>
    <mergeCell ref="U54:V54"/>
    <mergeCell ref="W54:X54"/>
    <mergeCell ref="Y54:Z54"/>
    <mergeCell ref="AA54:AB54"/>
    <mergeCell ref="AC54:AD54"/>
    <mergeCell ref="AE54:AF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U57:V57"/>
    <mergeCell ref="W57:X57"/>
    <mergeCell ref="Y57:Z57"/>
    <mergeCell ref="AA57:AB57"/>
    <mergeCell ref="AC57:AD57"/>
    <mergeCell ref="AE57:AF57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E60:F60"/>
    <mergeCell ref="G60:H60"/>
    <mergeCell ref="I60:J60"/>
    <mergeCell ref="K60:L60"/>
    <mergeCell ref="M60:N60"/>
    <mergeCell ref="O60:P60"/>
    <mergeCell ref="Q60:R60"/>
    <mergeCell ref="S60:T60"/>
    <mergeCell ref="AG53:AH53"/>
    <mergeCell ref="AG54:AH54"/>
    <mergeCell ref="AG55:AH55"/>
    <mergeCell ref="AG56:AH56"/>
    <mergeCell ref="AG57:AH57"/>
    <mergeCell ref="U59:V59"/>
    <mergeCell ref="W59:X59"/>
    <mergeCell ref="Y59:Z59"/>
    <mergeCell ref="AA59:AB59"/>
    <mergeCell ref="AC59:AD59"/>
    <mergeCell ref="AE59:AF59"/>
    <mergeCell ref="AG59:AH59"/>
    <mergeCell ref="AE53:AF53"/>
    <mergeCell ref="AA56:AB56"/>
    <mergeCell ref="AC56:AD56"/>
    <mergeCell ref="AE56:AF56"/>
    <mergeCell ref="U60:V60"/>
    <mergeCell ref="W60:X60"/>
    <mergeCell ref="Y60:Z60"/>
    <mergeCell ref="AA60:AB60"/>
    <mergeCell ref="AC60:AD60"/>
    <mergeCell ref="AE60:AF60"/>
    <mergeCell ref="AG60:AH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AG61:AH61"/>
    <mergeCell ref="C60:D60"/>
    <mergeCell ref="U62:V62"/>
    <mergeCell ref="W62:X62"/>
    <mergeCell ref="Y62:Z62"/>
    <mergeCell ref="AA62:AB62"/>
    <mergeCell ref="AC62:AD62"/>
    <mergeCell ref="AE62:AF62"/>
    <mergeCell ref="AG62:AH62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</mergeCells>
  <conditionalFormatting sqref="C4:AH30">
    <cfRule type="cellIs" dxfId="407" priority="231" operator="equal">
      <formula>"LV"</formula>
    </cfRule>
    <cfRule type="cellIs" dxfId="406" priority="232" operator="equal">
      <formula>"LAR"</formula>
    </cfRule>
    <cfRule type="cellIs" dxfId="405" priority="233" operator="equal">
      <formula>"DET"</formula>
    </cfRule>
    <cfRule type="cellIs" dxfId="404" priority="234" operator="equal">
      <formula>"NYJ"</formula>
    </cfRule>
    <cfRule type="cellIs" dxfId="403" priority="235" operator="equal">
      <formula>"GB"</formula>
    </cfRule>
    <cfRule type="cellIs" dxfId="402" priority="236" operator="equal">
      <formula>"CHI"</formula>
    </cfRule>
    <cfRule type="cellIs" dxfId="401" priority="237" operator="equal">
      <formula>"ARI"</formula>
    </cfRule>
    <cfRule type="cellIs" dxfId="400" priority="238" operator="equal">
      <formula>"WAS"</formula>
    </cfRule>
    <cfRule type="cellIs" dxfId="399" priority="239" operator="equal">
      <formula>"CAR"</formula>
    </cfRule>
    <cfRule type="cellIs" dxfId="398" priority="240" operator="equal">
      <formula>"DAL"</formula>
    </cfRule>
    <cfRule type="cellIs" dxfId="397" priority="241" operator="equal">
      <formula>"DEN"</formula>
    </cfRule>
    <cfRule type="cellIs" dxfId="396" priority="242" operator="equal">
      <formula>"SEA"</formula>
    </cfRule>
    <cfRule type="cellIs" dxfId="395" priority="243" operator="equal">
      <formula>"LAC"</formula>
    </cfRule>
    <cfRule type="cellIs" dxfId="394" priority="244" operator="equal">
      <formula>"KC"</formula>
    </cfRule>
    <cfRule type="cellIs" dxfId="393" priority="245" operator="equal">
      <formula>"CLE"</formula>
    </cfRule>
    <cfRule type="cellIs" dxfId="392" priority="246" operator="equal">
      <formula>"PIT"</formula>
    </cfRule>
    <cfRule type="cellIs" dxfId="391" priority="247" operator="equal">
      <formula>"IND"</formula>
    </cfRule>
    <cfRule type="cellIs" dxfId="390" priority="248" operator="equal">
      <formula>"CIN"</formula>
    </cfRule>
    <cfRule type="cellIs" dxfId="389" priority="249" operator="equal">
      <formula>"MIA"</formula>
    </cfRule>
    <cfRule type="cellIs" dxfId="388" priority="250" operator="equal">
      <formula>"TEN"</formula>
    </cfRule>
    <cfRule type="cellIs" dxfId="387" priority="251" operator="equal">
      <formula>"MIN"</formula>
    </cfRule>
    <cfRule type="cellIs" dxfId="386" priority="252" operator="equal">
      <formula>"SF"</formula>
    </cfRule>
    <cfRule type="cellIs" dxfId="385" priority="253" operator="equal">
      <formula>"NE"</formula>
    </cfRule>
    <cfRule type="cellIs" dxfId="384" priority="254" operator="equal">
      <formula>"HOU"</formula>
    </cfRule>
    <cfRule type="cellIs" dxfId="383" priority="255" operator="equal">
      <formula>"NO"</formula>
    </cfRule>
    <cfRule type="cellIs" dxfId="382" priority="256" operator="equal">
      <formula>"TB"</formula>
    </cfRule>
    <cfRule type="cellIs" dxfId="381" priority="257" operator="equal">
      <formula>"NYG"</formula>
    </cfRule>
    <cfRule type="cellIs" dxfId="380" priority="258" operator="equal">
      <formula>"JAX"</formula>
    </cfRule>
    <cfRule type="cellIs" dxfId="379" priority="259" operator="equal">
      <formula>"BAL"</formula>
    </cfRule>
    <cfRule type="cellIs" dxfId="378" priority="260" operator="equal">
      <formula>"BUF"</formula>
    </cfRule>
    <cfRule type="cellIs" dxfId="377" priority="261" operator="equal">
      <formula>"PHI"</formula>
    </cfRule>
    <cfRule type="cellIs" dxfId="376" priority="262" operator="equal">
      <formula>"ATL"</formula>
    </cfRule>
  </conditionalFormatting>
  <conditionalFormatting sqref="AJ4:AJ29">
    <cfRule type="top10" dxfId="375" priority="1" rank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40CB-324E-4577-A454-BA8ACF7909CE}">
  <dimension ref="A1:AM62"/>
  <sheetViews>
    <sheetView showGridLines="0" showZeros="0" zoomScale="96" zoomScaleNormal="96" workbookViewId="0">
      <selection activeCell="AC4" sqref="AC4"/>
    </sheetView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bestFit="1" customWidth="1"/>
    <col min="31" max="31" width="6.44140625" hidden="1" customWidth="1"/>
    <col min="32" max="32" width="2.77734375" hidden="1" customWidth="1"/>
    <col min="33" max="33" width="6.44140625" hidden="1" customWidth="1"/>
    <col min="34" max="34" width="2.77734375" hidden="1" customWidth="1"/>
    <col min="35" max="35" width="8.6640625" hidden="1" customWidth="1"/>
    <col min="36" max="36" width="8.5546875" customWidth="1"/>
  </cols>
  <sheetData>
    <row r="1" spans="1:39" ht="2.5" customHeight="1" x14ac:dyDescent="0.3"/>
    <row r="2" spans="1:39" thickBot="1" x14ac:dyDescent="0.35">
      <c r="B2" s="65" t="s">
        <v>60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</row>
    <row r="3" spans="1:39" ht="15.05" customHeight="1" thickBot="1" x14ac:dyDescent="0.35">
      <c r="B3" s="1" t="s">
        <v>0</v>
      </c>
      <c r="C3" s="181" t="s">
        <v>167</v>
      </c>
      <c r="D3" s="182"/>
      <c r="E3" s="176" t="s">
        <v>84</v>
      </c>
      <c r="F3" s="177"/>
      <c r="G3" s="176" t="s">
        <v>257</v>
      </c>
      <c r="H3" s="177"/>
      <c r="I3" s="176" t="s">
        <v>62</v>
      </c>
      <c r="J3" s="177"/>
      <c r="K3" s="176" t="s">
        <v>258</v>
      </c>
      <c r="L3" s="177"/>
      <c r="M3" s="176" t="s">
        <v>48</v>
      </c>
      <c r="N3" s="177"/>
      <c r="O3" s="176" t="s">
        <v>259</v>
      </c>
      <c r="P3" s="177"/>
      <c r="Q3" s="176" t="s">
        <v>260</v>
      </c>
      <c r="R3" s="177"/>
      <c r="S3" s="176" t="s">
        <v>261</v>
      </c>
      <c r="T3" s="177"/>
      <c r="U3" s="176" t="s">
        <v>262</v>
      </c>
      <c r="V3" s="177"/>
      <c r="W3" s="176" t="s">
        <v>263</v>
      </c>
      <c r="X3" s="177"/>
      <c r="Y3" s="176" t="s">
        <v>264</v>
      </c>
      <c r="Z3" s="177"/>
      <c r="AA3" s="176" t="s">
        <v>85</v>
      </c>
      <c r="AB3" s="177"/>
      <c r="AC3" s="178" t="s">
        <v>147</v>
      </c>
      <c r="AD3" s="179"/>
      <c r="AE3" s="176"/>
      <c r="AF3" s="177"/>
      <c r="AG3" s="176"/>
      <c r="AH3" s="177"/>
      <c r="AI3" s="22" t="s">
        <v>38</v>
      </c>
      <c r="AJ3" s="62" t="s">
        <v>16</v>
      </c>
    </row>
    <row r="4" spans="1:39" ht="15.05" customHeight="1" x14ac:dyDescent="0.3">
      <c r="A4">
        <f>RANK(AJ4,$AJ$4:$AJ$29,0)</f>
        <v>1</v>
      </c>
      <c r="B4" s="86" t="str">
        <f>'Week 1'!B4</f>
        <v>Tyson</v>
      </c>
      <c r="C4" s="3" t="s">
        <v>152</v>
      </c>
      <c r="D4" s="61">
        <v>8</v>
      </c>
      <c r="E4" s="3" t="s">
        <v>153</v>
      </c>
      <c r="F4" s="61">
        <v>7</v>
      </c>
      <c r="G4" s="3" t="s">
        <v>155</v>
      </c>
      <c r="H4" s="61">
        <v>11</v>
      </c>
      <c r="I4" s="3" t="s">
        <v>163</v>
      </c>
      <c r="J4" s="61">
        <v>12</v>
      </c>
      <c r="K4" s="3" t="s">
        <v>161</v>
      </c>
      <c r="L4" s="61">
        <v>16</v>
      </c>
      <c r="M4" s="3" t="s">
        <v>123</v>
      </c>
      <c r="N4" s="61">
        <v>14</v>
      </c>
      <c r="O4" s="3" t="s">
        <v>137</v>
      </c>
      <c r="P4" s="61">
        <v>13</v>
      </c>
      <c r="Q4" s="3" t="s">
        <v>154</v>
      </c>
      <c r="R4" s="61">
        <v>9</v>
      </c>
      <c r="S4" s="3" t="s">
        <v>145</v>
      </c>
      <c r="T4" s="61">
        <v>5</v>
      </c>
      <c r="U4" s="3" t="s">
        <v>198</v>
      </c>
      <c r="V4" s="61">
        <v>6</v>
      </c>
      <c r="W4" s="3" t="s">
        <v>128</v>
      </c>
      <c r="X4" s="61">
        <v>15</v>
      </c>
      <c r="Y4" s="3" t="s">
        <v>133</v>
      </c>
      <c r="Z4" s="61">
        <v>4</v>
      </c>
      <c r="AA4" s="3" t="s">
        <v>144</v>
      </c>
      <c r="AB4" s="61">
        <v>3</v>
      </c>
      <c r="AC4" s="3" t="s">
        <v>147</v>
      </c>
      <c r="AD4" s="61">
        <v>10</v>
      </c>
      <c r="AE4" s="3"/>
      <c r="AF4" s="61"/>
      <c r="AG4" s="3"/>
      <c r="AH4" s="61"/>
      <c r="AI4" s="5">
        <f t="shared" ref="AI4:AI29" si="0">SUM(D4:AH4)</f>
        <v>133</v>
      </c>
      <c r="AJ4" s="5">
        <f t="shared" ref="AJ4:AJ29" si="1">SUM(C37:AH37)</f>
        <v>119</v>
      </c>
    </row>
    <row r="5" spans="1:39" ht="15.05" customHeight="1" x14ac:dyDescent="0.3">
      <c r="A5">
        <f t="shared" ref="A5:A29" si="2">RANK(AJ5,$AJ$4:$AJ$29,0)</f>
        <v>7</v>
      </c>
      <c r="B5" s="87" t="str">
        <f>'Week 1'!B5</f>
        <v>Ben</v>
      </c>
      <c r="C5" s="95" t="s">
        <v>355</v>
      </c>
      <c r="D5" s="96">
        <v>12</v>
      </c>
      <c r="E5" s="95" t="s">
        <v>366</v>
      </c>
      <c r="F5" s="96">
        <v>11</v>
      </c>
      <c r="G5" s="95" t="s">
        <v>360</v>
      </c>
      <c r="H5" s="96">
        <v>7</v>
      </c>
      <c r="I5" s="95" t="s">
        <v>356</v>
      </c>
      <c r="J5" s="96">
        <v>6</v>
      </c>
      <c r="K5" s="95" t="s">
        <v>338</v>
      </c>
      <c r="L5" s="96">
        <v>15</v>
      </c>
      <c r="M5" s="95" t="s">
        <v>384</v>
      </c>
      <c r="N5" s="96">
        <v>5</v>
      </c>
      <c r="O5" s="95" t="s">
        <v>346</v>
      </c>
      <c r="P5" s="96">
        <v>13</v>
      </c>
      <c r="Q5" s="95" t="s">
        <v>347</v>
      </c>
      <c r="R5" s="96">
        <v>8</v>
      </c>
      <c r="S5" s="95" t="s">
        <v>367</v>
      </c>
      <c r="T5" s="96">
        <v>10</v>
      </c>
      <c r="U5" s="95" t="s">
        <v>344</v>
      </c>
      <c r="V5" s="96">
        <v>4</v>
      </c>
      <c r="W5" s="95" t="s">
        <v>352</v>
      </c>
      <c r="X5" s="96">
        <v>14</v>
      </c>
      <c r="Y5" s="95" t="s">
        <v>359</v>
      </c>
      <c r="Z5" s="96">
        <v>9</v>
      </c>
      <c r="AA5" s="95" t="s">
        <v>365</v>
      </c>
      <c r="AB5" s="96">
        <v>3</v>
      </c>
      <c r="AC5" s="95" t="s">
        <v>340</v>
      </c>
      <c r="AD5" s="96">
        <v>16</v>
      </c>
      <c r="AE5" s="6"/>
      <c r="AF5" s="7"/>
      <c r="AG5" s="6"/>
      <c r="AH5" s="7"/>
      <c r="AI5" s="8">
        <f t="shared" si="0"/>
        <v>133</v>
      </c>
      <c r="AJ5" s="8">
        <f t="shared" si="1"/>
        <v>107</v>
      </c>
    </row>
    <row r="6" spans="1:39" ht="15.05" customHeight="1" x14ac:dyDescent="0.3">
      <c r="A6">
        <f t="shared" si="2"/>
        <v>26</v>
      </c>
      <c r="B6" s="85" t="str">
        <f>'Week 1'!B6</f>
        <v>Trevor</v>
      </c>
      <c r="C6" s="94" t="s">
        <v>152</v>
      </c>
      <c r="D6" s="161">
        <v>12</v>
      </c>
      <c r="E6" s="94" t="s">
        <v>149</v>
      </c>
      <c r="F6" s="161">
        <v>3</v>
      </c>
      <c r="G6" s="94" t="s">
        <v>135</v>
      </c>
      <c r="H6" s="161">
        <v>4</v>
      </c>
      <c r="I6" s="94" t="s">
        <v>132</v>
      </c>
      <c r="J6" s="161">
        <v>13</v>
      </c>
      <c r="K6" s="94" t="s">
        <v>161</v>
      </c>
      <c r="L6" s="161">
        <v>16</v>
      </c>
      <c r="M6" s="94" t="s">
        <v>123</v>
      </c>
      <c r="N6" s="161">
        <v>14</v>
      </c>
      <c r="O6" s="94" t="s">
        <v>137</v>
      </c>
      <c r="P6" s="161">
        <v>10</v>
      </c>
      <c r="Q6" s="94" t="s">
        <v>134</v>
      </c>
      <c r="R6" s="161">
        <v>5</v>
      </c>
      <c r="S6" s="94" t="s">
        <v>145</v>
      </c>
      <c r="T6" s="161">
        <v>6</v>
      </c>
      <c r="U6" s="94" t="s">
        <v>198</v>
      </c>
      <c r="V6" s="161">
        <v>8</v>
      </c>
      <c r="W6" s="94" t="s">
        <v>128</v>
      </c>
      <c r="X6" s="161">
        <v>15</v>
      </c>
      <c r="Y6" s="94" t="s">
        <v>160</v>
      </c>
      <c r="Z6" s="161">
        <v>7</v>
      </c>
      <c r="AA6" s="94" t="s">
        <v>129</v>
      </c>
      <c r="AB6" s="161">
        <v>11</v>
      </c>
      <c r="AC6" s="94" t="s">
        <v>147</v>
      </c>
      <c r="AD6" s="161">
        <v>9</v>
      </c>
      <c r="AE6" s="3"/>
      <c r="AF6" s="63"/>
      <c r="AG6" s="3"/>
      <c r="AH6" s="63"/>
      <c r="AI6" s="5">
        <f t="shared" si="0"/>
        <v>133</v>
      </c>
      <c r="AJ6" s="5">
        <f t="shared" si="1"/>
        <v>89</v>
      </c>
    </row>
    <row r="7" spans="1:39" ht="15.05" customHeight="1" x14ac:dyDescent="0.3">
      <c r="A7">
        <f t="shared" si="2"/>
        <v>25</v>
      </c>
      <c r="B7" s="84" t="str">
        <f>'Week 1'!B7</f>
        <v>Alex</v>
      </c>
      <c r="C7" s="95" t="s">
        <v>355</v>
      </c>
      <c r="D7" s="96">
        <v>13</v>
      </c>
      <c r="E7" s="95" t="s">
        <v>401</v>
      </c>
      <c r="F7" s="96">
        <v>11</v>
      </c>
      <c r="G7" s="95" t="s">
        <v>360</v>
      </c>
      <c r="H7" s="96">
        <v>4</v>
      </c>
      <c r="I7" s="95" t="s">
        <v>341</v>
      </c>
      <c r="J7" s="96">
        <v>12</v>
      </c>
      <c r="K7" s="95" t="s">
        <v>338</v>
      </c>
      <c r="L7" s="96">
        <v>15</v>
      </c>
      <c r="M7" s="95" t="s">
        <v>384</v>
      </c>
      <c r="N7" s="96">
        <v>6</v>
      </c>
      <c r="O7" s="95" t="s">
        <v>346</v>
      </c>
      <c r="P7" s="96">
        <v>10</v>
      </c>
      <c r="Q7" s="95" t="s">
        <v>347</v>
      </c>
      <c r="R7" s="96">
        <v>9</v>
      </c>
      <c r="S7" s="95" t="s">
        <v>353</v>
      </c>
      <c r="T7" s="96">
        <v>3</v>
      </c>
      <c r="U7" s="95" t="s">
        <v>348</v>
      </c>
      <c r="V7" s="96">
        <v>5</v>
      </c>
      <c r="W7" s="95" t="s">
        <v>352</v>
      </c>
      <c r="X7" s="96">
        <v>16</v>
      </c>
      <c r="Y7" s="95" t="s">
        <v>359</v>
      </c>
      <c r="Z7" s="96">
        <v>7</v>
      </c>
      <c r="AA7" s="95" t="s">
        <v>365</v>
      </c>
      <c r="AB7" s="96">
        <v>8</v>
      </c>
      <c r="AC7" s="95" t="s">
        <v>340</v>
      </c>
      <c r="AD7" s="96">
        <v>14</v>
      </c>
      <c r="AE7" s="6"/>
      <c r="AF7" s="7"/>
      <c r="AG7" s="6"/>
      <c r="AH7" s="7"/>
      <c r="AI7" s="8">
        <f t="shared" si="0"/>
        <v>133</v>
      </c>
      <c r="AJ7" s="8">
        <f t="shared" si="1"/>
        <v>90</v>
      </c>
    </row>
    <row r="8" spans="1:39" ht="15.05" customHeight="1" x14ac:dyDescent="0.3">
      <c r="A8">
        <f t="shared" si="2"/>
        <v>11</v>
      </c>
      <c r="B8" s="85" t="str">
        <f>'Week 1'!B8</f>
        <v>Katelyn</v>
      </c>
      <c r="C8" s="94" t="s">
        <v>355</v>
      </c>
      <c r="D8" s="112">
        <v>14</v>
      </c>
      <c r="E8" s="94" t="s">
        <v>401</v>
      </c>
      <c r="F8" s="112">
        <v>4</v>
      </c>
      <c r="G8" s="94" t="s">
        <v>360</v>
      </c>
      <c r="H8" s="112">
        <v>11</v>
      </c>
      <c r="I8" s="94" t="s">
        <v>341</v>
      </c>
      <c r="J8" s="112">
        <v>8</v>
      </c>
      <c r="K8" s="94" t="s">
        <v>338</v>
      </c>
      <c r="L8" s="112">
        <v>15</v>
      </c>
      <c r="M8" s="94" t="s">
        <v>384</v>
      </c>
      <c r="N8" s="112">
        <v>12</v>
      </c>
      <c r="O8" s="94" t="s">
        <v>346</v>
      </c>
      <c r="P8" s="112">
        <v>6</v>
      </c>
      <c r="Q8" s="94" t="s">
        <v>347</v>
      </c>
      <c r="R8" s="112">
        <v>7</v>
      </c>
      <c r="S8" s="94" t="s">
        <v>367</v>
      </c>
      <c r="T8" s="112">
        <v>5</v>
      </c>
      <c r="U8" s="94" t="s">
        <v>344</v>
      </c>
      <c r="V8" s="112">
        <v>3</v>
      </c>
      <c r="W8" s="94" t="s">
        <v>352</v>
      </c>
      <c r="X8" s="112">
        <v>16</v>
      </c>
      <c r="Y8" s="94" t="s">
        <v>359</v>
      </c>
      <c r="Z8" s="112">
        <v>10</v>
      </c>
      <c r="AA8" s="94" t="s">
        <v>365</v>
      </c>
      <c r="AB8" s="112">
        <v>9</v>
      </c>
      <c r="AC8" s="94" t="s">
        <v>340</v>
      </c>
      <c r="AD8" s="112">
        <v>13</v>
      </c>
      <c r="AE8" s="3"/>
      <c r="AF8" s="63"/>
      <c r="AG8" s="3"/>
      <c r="AH8" s="63"/>
      <c r="AI8" s="5">
        <f t="shared" si="0"/>
        <v>133</v>
      </c>
      <c r="AJ8" s="5">
        <f t="shared" si="1"/>
        <v>103</v>
      </c>
    </row>
    <row r="9" spans="1:39" ht="15.05" customHeight="1" x14ac:dyDescent="0.3">
      <c r="A9">
        <f t="shared" si="2"/>
        <v>18</v>
      </c>
      <c r="B9" s="92" t="str">
        <f>'Week 1'!B9</f>
        <v>Shelby</v>
      </c>
      <c r="C9" s="95" t="s">
        <v>152</v>
      </c>
      <c r="D9" s="96">
        <v>14</v>
      </c>
      <c r="E9" s="95" t="s">
        <v>149</v>
      </c>
      <c r="F9" s="96">
        <v>3</v>
      </c>
      <c r="G9" s="95" t="s">
        <v>135</v>
      </c>
      <c r="H9" s="96">
        <v>4</v>
      </c>
      <c r="I9" s="95" t="s">
        <v>163</v>
      </c>
      <c r="J9" s="96">
        <v>7</v>
      </c>
      <c r="K9" s="95" t="s">
        <v>161</v>
      </c>
      <c r="L9" s="96">
        <v>16</v>
      </c>
      <c r="M9" s="95" t="s">
        <v>123</v>
      </c>
      <c r="N9" s="96">
        <v>12</v>
      </c>
      <c r="O9" s="95" t="s">
        <v>137</v>
      </c>
      <c r="P9" s="96">
        <v>5</v>
      </c>
      <c r="Q9" s="95" t="s">
        <v>154</v>
      </c>
      <c r="R9" s="96">
        <v>6</v>
      </c>
      <c r="S9" s="95" t="s">
        <v>141</v>
      </c>
      <c r="T9" s="96">
        <v>13</v>
      </c>
      <c r="U9" s="95" t="s">
        <v>198</v>
      </c>
      <c r="V9" s="96">
        <v>8</v>
      </c>
      <c r="W9" s="95" t="s">
        <v>128</v>
      </c>
      <c r="X9" s="96">
        <v>15</v>
      </c>
      <c r="Y9" s="95" t="s">
        <v>160</v>
      </c>
      <c r="Z9" s="96">
        <v>10</v>
      </c>
      <c r="AA9" s="95" t="s">
        <v>129</v>
      </c>
      <c r="AB9" s="96">
        <v>11</v>
      </c>
      <c r="AC9" s="95" t="s">
        <v>147</v>
      </c>
      <c r="AD9" s="96">
        <v>9</v>
      </c>
      <c r="AE9" s="6"/>
      <c r="AF9" s="7"/>
      <c r="AG9" s="6"/>
      <c r="AH9" s="7"/>
      <c r="AI9" s="8">
        <f t="shared" si="0"/>
        <v>133</v>
      </c>
      <c r="AJ9" s="8">
        <f t="shared" si="1"/>
        <v>99</v>
      </c>
    </row>
    <row r="10" spans="1:39" ht="15.05" customHeight="1" x14ac:dyDescent="0.3">
      <c r="A10">
        <f t="shared" si="2"/>
        <v>15</v>
      </c>
      <c r="B10" s="85" t="str">
        <f>'Week 1'!B10</f>
        <v>Chris</v>
      </c>
      <c r="C10" s="94" t="s">
        <v>355</v>
      </c>
      <c r="D10" s="161">
        <v>11</v>
      </c>
      <c r="E10" s="94" t="s">
        <v>401</v>
      </c>
      <c r="F10" s="161">
        <v>4</v>
      </c>
      <c r="G10" s="94" t="s">
        <v>360</v>
      </c>
      <c r="H10" s="161">
        <v>8</v>
      </c>
      <c r="I10" s="94" t="s">
        <v>341</v>
      </c>
      <c r="J10" s="161">
        <v>5</v>
      </c>
      <c r="K10" s="94" t="s">
        <v>338</v>
      </c>
      <c r="L10" s="161">
        <v>16</v>
      </c>
      <c r="M10" s="94" t="s">
        <v>384</v>
      </c>
      <c r="N10" s="161">
        <v>10</v>
      </c>
      <c r="O10" s="94" t="s">
        <v>346</v>
      </c>
      <c r="P10" s="161">
        <v>9</v>
      </c>
      <c r="Q10" s="94" t="s">
        <v>347</v>
      </c>
      <c r="R10" s="161">
        <v>7</v>
      </c>
      <c r="S10" s="94" t="s">
        <v>353</v>
      </c>
      <c r="T10" s="161">
        <v>3</v>
      </c>
      <c r="U10" s="94" t="s">
        <v>348</v>
      </c>
      <c r="V10" s="161">
        <v>6</v>
      </c>
      <c r="W10" s="94" t="s">
        <v>352</v>
      </c>
      <c r="X10" s="161">
        <v>15</v>
      </c>
      <c r="Y10" s="94" t="s">
        <v>354</v>
      </c>
      <c r="Z10" s="161">
        <v>12</v>
      </c>
      <c r="AA10" s="94" t="s">
        <v>365</v>
      </c>
      <c r="AB10" s="161">
        <v>13</v>
      </c>
      <c r="AC10" s="94" t="s">
        <v>340</v>
      </c>
      <c r="AD10" s="161">
        <v>14</v>
      </c>
      <c r="AE10" s="3"/>
      <c r="AF10" s="63"/>
      <c r="AG10" s="3"/>
      <c r="AH10" s="63"/>
      <c r="AI10" s="5">
        <f t="shared" si="0"/>
        <v>133</v>
      </c>
      <c r="AJ10" s="5">
        <f t="shared" si="1"/>
        <v>100</v>
      </c>
    </row>
    <row r="11" spans="1:39" ht="15.05" customHeight="1" x14ac:dyDescent="0.3">
      <c r="A11">
        <f t="shared" si="2"/>
        <v>23</v>
      </c>
      <c r="B11" s="84" t="str">
        <f>'Week 1'!B11</f>
        <v>Jeremy</v>
      </c>
      <c r="C11" s="95" t="s">
        <v>152</v>
      </c>
      <c r="D11" s="96">
        <v>10</v>
      </c>
      <c r="E11" s="95" t="s">
        <v>149</v>
      </c>
      <c r="F11" s="96">
        <v>8</v>
      </c>
      <c r="G11" s="95" t="s">
        <v>155</v>
      </c>
      <c r="H11" s="96">
        <v>9</v>
      </c>
      <c r="I11" s="95" t="s">
        <v>163</v>
      </c>
      <c r="J11" s="96">
        <v>11</v>
      </c>
      <c r="K11" s="95" t="s">
        <v>161</v>
      </c>
      <c r="L11" s="96">
        <v>16</v>
      </c>
      <c r="M11" s="95" t="s">
        <v>123</v>
      </c>
      <c r="N11" s="96">
        <v>4</v>
      </c>
      <c r="O11" s="95" t="s">
        <v>137</v>
      </c>
      <c r="P11" s="96">
        <v>7</v>
      </c>
      <c r="Q11" s="95" t="s">
        <v>154</v>
      </c>
      <c r="R11" s="96">
        <v>12</v>
      </c>
      <c r="S11" s="95" t="s">
        <v>141</v>
      </c>
      <c r="T11" s="96">
        <v>3</v>
      </c>
      <c r="U11" s="95" t="s">
        <v>198</v>
      </c>
      <c r="V11" s="96">
        <v>6</v>
      </c>
      <c r="W11" s="95" t="s">
        <v>128</v>
      </c>
      <c r="X11" s="96">
        <v>15</v>
      </c>
      <c r="Y11" s="95" t="s">
        <v>160</v>
      </c>
      <c r="Z11" s="96">
        <v>13</v>
      </c>
      <c r="AA11" s="95" t="s">
        <v>129</v>
      </c>
      <c r="AB11" s="96">
        <v>5</v>
      </c>
      <c r="AC11" s="95" t="s">
        <v>147</v>
      </c>
      <c r="AD11" s="96">
        <v>14</v>
      </c>
      <c r="AE11" s="6"/>
      <c r="AF11" s="7"/>
      <c r="AG11" s="6"/>
      <c r="AH11" s="7"/>
      <c r="AI11" s="8">
        <f t="shared" si="0"/>
        <v>133</v>
      </c>
      <c r="AJ11" s="8">
        <f t="shared" si="1"/>
        <v>95</v>
      </c>
    </row>
    <row r="12" spans="1:39" ht="15.05" customHeight="1" x14ac:dyDescent="0.3">
      <c r="A12">
        <f t="shared" si="2"/>
        <v>4</v>
      </c>
      <c r="B12" s="85" t="str">
        <f>'Week 1'!B12</f>
        <v>Sam</v>
      </c>
      <c r="C12" s="94" t="s">
        <v>152</v>
      </c>
      <c r="D12" s="161">
        <v>16</v>
      </c>
      <c r="E12" s="94" t="s">
        <v>153</v>
      </c>
      <c r="F12" s="161">
        <v>3</v>
      </c>
      <c r="G12" s="94" t="s">
        <v>155</v>
      </c>
      <c r="H12" s="161">
        <v>13</v>
      </c>
      <c r="I12" s="94" t="s">
        <v>163</v>
      </c>
      <c r="J12" s="161">
        <v>9</v>
      </c>
      <c r="K12" s="94" t="s">
        <v>161</v>
      </c>
      <c r="L12" s="161">
        <v>15</v>
      </c>
      <c r="M12" s="94" t="s">
        <v>123</v>
      </c>
      <c r="N12" s="161">
        <v>8</v>
      </c>
      <c r="O12" s="94" t="s">
        <v>137</v>
      </c>
      <c r="P12" s="161">
        <v>12</v>
      </c>
      <c r="Q12" s="94" t="s">
        <v>154</v>
      </c>
      <c r="R12" s="161">
        <v>7</v>
      </c>
      <c r="S12" s="94" t="s">
        <v>141</v>
      </c>
      <c r="T12" s="161">
        <v>6</v>
      </c>
      <c r="U12" s="94" t="s">
        <v>162</v>
      </c>
      <c r="V12" s="161">
        <v>4</v>
      </c>
      <c r="W12" s="94" t="s">
        <v>128</v>
      </c>
      <c r="X12" s="161">
        <v>14</v>
      </c>
      <c r="Y12" s="94" t="s">
        <v>160</v>
      </c>
      <c r="Z12" s="161">
        <v>11</v>
      </c>
      <c r="AA12" s="94" t="s">
        <v>144</v>
      </c>
      <c r="AB12" s="161">
        <v>5</v>
      </c>
      <c r="AC12" s="94" t="s">
        <v>147</v>
      </c>
      <c r="AD12" s="161">
        <v>10</v>
      </c>
      <c r="AE12" s="3"/>
      <c r="AF12" s="63"/>
      <c r="AG12" s="3"/>
      <c r="AH12" s="63"/>
      <c r="AI12" s="5">
        <f t="shared" si="0"/>
        <v>133</v>
      </c>
      <c r="AJ12" s="5">
        <f t="shared" si="1"/>
        <v>111</v>
      </c>
    </row>
    <row r="13" spans="1:39" ht="15.05" customHeight="1" x14ac:dyDescent="0.3">
      <c r="A13">
        <f t="shared" si="2"/>
        <v>22</v>
      </c>
      <c r="B13" s="84" t="str">
        <f>'Week 1'!B13</f>
        <v>Cody</v>
      </c>
      <c r="C13" s="95" t="s">
        <v>152</v>
      </c>
      <c r="D13" s="96">
        <v>14</v>
      </c>
      <c r="E13" s="95" t="s">
        <v>149</v>
      </c>
      <c r="F13" s="96">
        <v>5</v>
      </c>
      <c r="G13" s="95" t="s">
        <v>155</v>
      </c>
      <c r="H13" s="96">
        <v>12</v>
      </c>
      <c r="I13" s="95" t="s">
        <v>163</v>
      </c>
      <c r="J13" s="96">
        <v>9</v>
      </c>
      <c r="K13" s="95" t="s">
        <v>161</v>
      </c>
      <c r="L13" s="96">
        <v>16</v>
      </c>
      <c r="M13" s="95" t="s">
        <v>123</v>
      </c>
      <c r="N13" s="96">
        <v>13</v>
      </c>
      <c r="O13" s="95" t="s">
        <v>137</v>
      </c>
      <c r="P13" s="96">
        <v>8</v>
      </c>
      <c r="Q13" s="95" t="s">
        <v>154</v>
      </c>
      <c r="R13" s="96">
        <v>10</v>
      </c>
      <c r="S13" s="95" t="s">
        <v>141</v>
      </c>
      <c r="T13" s="96">
        <v>6</v>
      </c>
      <c r="U13" s="95" t="s">
        <v>162</v>
      </c>
      <c r="V13" s="96">
        <v>4</v>
      </c>
      <c r="W13" s="95" t="s">
        <v>128</v>
      </c>
      <c r="X13" s="96">
        <v>15</v>
      </c>
      <c r="Y13" s="95" t="s">
        <v>160</v>
      </c>
      <c r="Z13" s="96">
        <v>11</v>
      </c>
      <c r="AA13" s="95" t="s">
        <v>129</v>
      </c>
      <c r="AB13" s="96">
        <v>7</v>
      </c>
      <c r="AC13" s="95" t="s">
        <v>147</v>
      </c>
      <c r="AD13" s="96">
        <v>3</v>
      </c>
      <c r="AE13" s="6"/>
      <c r="AF13" s="7"/>
      <c r="AG13" s="6"/>
      <c r="AH13" s="7"/>
      <c r="AI13" s="8">
        <f t="shared" si="0"/>
        <v>133</v>
      </c>
      <c r="AJ13" s="8">
        <f t="shared" si="1"/>
        <v>96</v>
      </c>
      <c r="AM13" t="s">
        <v>17</v>
      </c>
    </row>
    <row r="14" spans="1:39" ht="15.05" customHeight="1" x14ac:dyDescent="0.3">
      <c r="A14">
        <f t="shared" si="2"/>
        <v>6</v>
      </c>
      <c r="B14" s="85" t="str">
        <f>'Week 1'!B14</f>
        <v>Tom</v>
      </c>
      <c r="C14" s="94" t="s">
        <v>152</v>
      </c>
      <c r="D14" s="161">
        <v>8</v>
      </c>
      <c r="E14" s="94" t="s">
        <v>149</v>
      </c>
      <c r="F14" s="161">
        <v>3</v>
      </c>
      <c r="G14" s="94" t="s">
        <v>155</v>
      </c>
      <c r="H14" s="161">
        <v>9</v>
      </c>
      <c r="I14" s="94" t="s">
        <v>163</v>
      </c>
      <c r="J14" s="161">
        <v>10</v>
      </c>
      <c r="K14" s="94" t="s">
        <v>161</v>
      </c>
      <c r="L14" s="161">
        <v>15</v>
      </c>
      <c r="M14" s="94" t="s">
        <v>402</v>
      </c>
      <c r="N14" s="161">
        <v>12</v>
      </c>
      <c r="O14" s="94" t="s">
        <v>137</v>
      </c>
      <c r="P14" s="161">
        <v>13</v>
      </c>
      <c r="Q14" s="94" t="s">
        <v>154</v>
      </c>
      <c r="R14" s="161">
        <v>6</v>
      </c>
      <c r="S14" s="94" t="s">
        <v>141</v>
      </c>
      <c r="T14" s="161">
        <v>11</v>
      </c>
      <c r="U14" s="94" t="s">
        <v>162</v>
      </c>
      <c r="V14" s="161">
        <v>4</v>
      </c>
      <c r="W14" s="94" t="s">
        <v>128</v>
      </c>
      <c r="X14" s="161">
        <v>16</v>
      </c>
      <c r="Y14" s="94" t="s">
        <v>160</v>
      </c>
      <c r="Z14" s="161">
        <v>7</v>
      </c>
      <c r="AA14" s="94" t="s">
        <v>129</v>
      </c>
      <c r="AB14" s="161">
        <v>5</v>
      </c>
      <c r="AC14" s="94" t="s">
        <v>147</v>
      </c>
      <c r="AD14" s="161">
        <v>14</v>
      </c>
      <c r="AE14" s="3"/>
      <c r="AF14" s="63"/>
      <c r="AG14" s="3"/>
      <c r="AH14" s="63"/>
      <c r="AI14" s="5">
        <f t="shared" si="0"/>
        <v>133</v>
      </c>
      <c r="AJ14" s="5">
        <f t="shared" si="1"/>
        <v>108</v>
      </c>
    </row>
    <row r="15" spans="1:39" ht="15.05" customHeight="1" x14ac:dyDescent="0.3">
      <c r="A15">
        <f t="shared" si="2"/>
        <v>3</v>
      </c>
      <c r="B15" s="84" t="str">
        <f>'Week 1'!B15</f>
        <v>Austin</v>
      </c>
      <c r="C15" s="95" t="s">
        <v>152</v>
      </c>
      <c r="D15" s="96">
        <v>14</v>
      </c>
      <c r="E15" s="95" t="s">
        <v>153</v>
      </c>
      <c r="F15" s="96">
        <v>8</v>
      </c>
      <c r="G15" s="95" t="s">
        <v>155</v>
      </c>
      <c r="H15" s="96">
        <v>10</v>
      </c>
      <c r="I15" s="95" t="s">
        <v>163</v>
      </c>
      <c r="J15" s="96">
        <v>15</v>
      </c>
      <c r="K15" s="95" t="s">
        <v>161</v>
      </c>
      <c r="L15" s="96">
        <v>13</v>
      </c>
      <c r="M15" s="95" t="s">
        <v>123</v>
      </c>
      <c r="N15" s="96">
        <v>11</v>
      </c>
      <c r="O15" s="95" t="s">
        <v>137</v>
      </c>
      <c r="P15" s="96">
        <v>6</v>
      </c>
      <c r="Q15" s="95" t="s">
        <v>154</v>
      </c>
      <c r="R15" s="96">
        <v>9</v>
      </c>
      <c r="S15" s="95" t="s">
        <v>141</v>
      </c>
      <c r="T15" s="96">
        <v>4</v>
      </c>
      <c r="U15" s="95" t="s">
        <v>198</v>
      </c>
      <c r="V15" s="96">
        <v>3</v>
      </c>
      <c r="W15" s="95" t="s">
        <v>128</v>
      </c>
      <c r="X15" s="96">
        <v>16</v>
      </c>
      <c r="Y15" s="95" t="s">
        <v>160</v>
      </c>
      <c r="Z15" s="96">
        <v>7</v>
      </c>
      <c r="AA15" s="95" t="s">
        <v>129</v>
      </c>
      <c r="AB15" s="96">
        <v>5</v>
      </c>
      <c r="AC15" s="95" t="s">
        <v>147</v>
      </c>
      <c r="AD15" s="96">
        <v>12</v>
      </c>
      <c r="AE15" s="6"/>
      <c r="AF15" s="7"/>
      <c r="AG15" s="6"/>
      <c r="AH15" s="7"/>
      <c r="AI15" s="8">
        <f t="shared" si="0"/>
        <v>133</v>
      </c>
      <c r="AJ15" s="8">
        <f t="shared" si="1"/>
        <v>112</v>
      </c>
    </row>
    <row r="16" spans="1:39" ht="15.05" customHeight="1" x14ac:dyDescent="0.3">
      <c r="A16">
        <f t="shared" si="2"/>
        <v>9</v>
      </c>
      <c r="B16" s="85" t="str">
        <f>'Week 1'!B16</f>
        <v>Cecil</v>
      </c>
      <c r="C16" s="94" t="s">
        <v>152</v>
      </c>
      <c r="D16" s="161">
        <v>14</v>
      </c>
      <c r="E16" s="94" t="s">
        <v>149</v>
      </c>
      <c r="F16" s="161">
        <v>4</v>
      </c>
      <c r="G16" s="94" t="s">
        <v>155</v>
      </c>
      <c r="H16" s="161">
        <v>8</v>
      </c>
      <c r="I16" s="94" t="s">
        <v>163</v>
      </c>
      <c r="J16" s="161">
        <v>6</v>
      </c>
      <c r="K16" s="94" t="s">
        <v>161</v>
      </c>
      <c r="L16" s="161">
        <v>15</v>
      </c>
      <c r="M16" s="94" t="s">
        <v>123</v>
      </c>
      <c r="N16" s="161">
        <v>12</v>
      </c>
      <c r="O16" s="94" t="s">
        <v>137</v>
      </c>
      <c r="P16" s="161">
        <v>7</v>
      </c>
      <c r="Q16" s="94" t="s">
        <v>154</v>
      </c>
      <c r="R16" s="161">
        <v>5</v>
      </c>
      <c r="S16" s="94" t="s">
        <v>141</v>
      </c>
      <c r="T16" s="161">
        <v>13</v>
      </c>
      <c r="U16" s="94" t="s">
        <v>198</v>
      </c>
      <c r="V16" s="161">
        <v>3</v>
      </c>
      <c r="W16" s="94" t="s">
        <v>128</v>
      </c>
      <c r="X16" s="161">
        <v>16</v>
      </c>
      <c r="Y16" s="94" t="s">
        <v>160</v>
      </c>
      <c r="Z16" s="161">
        <v>10</v>
      </c>
      <c r="AA16" s="94" t="s">
        <v>129</v>
      </c>
      <c r="AB16" s="161">
        <v>9</v>
      </c>
      <c r="AC16" s="94" t="s">
        <v>147</v>
      </c>
      <c r="AD16" s="161">
        <v>11</v>
      </c>
      <c r="AE16" s="3"/>
      <c r="AF16" s="63"/>
      <c r="AG16" s="3"/>
      <c r="AH16" s="63"/>
      <c r="AI16" s="5">
        <f t="shared" si="0"/>
        <v>133</v>
      </c>
      <c r="AJ16" s="5">
        <f t="shared" si="1"/>
        <v>105</v>
      </c>
    </row>
    <row r="17" spans="1:36" ht="15.05" customHeight="1" x14ac:dyDescent="0.3">
      <c r="A17">
        <f t="shared" si="2"/>
        <v>20</v>
      </c>
      <c r="B17" s="70" t="str">
        <f>'Week 1'!B17</f>
        <v>Thadd</v>
      </c>
      <c r="C17" s="25" t="s">
        <v>355</v>
      </c>
      <c r="D17" s="26">
        <v>12</v>
      </c>
      <c r="E17" s="25" t="s">
        <v>401</v>
      </c>
      <c r="F17" s="26">
        <v>3</v>
      </c>
      <c r="G17" s="25" t="s">
        <v>360</v>
      </c>
      <c r="H17" s="26">
        <v>7</v>
      </c>
      <c r="I17" s="25" t="s">
        <v>341</v>
      </c>
      <c r="J17" s="26">
        <v>8</v>
      </c>
      <c r="K17" s="25" t="s">
        <v>338</v>
      </c>
      <c r="L17" s="26">
        <v>14</v>
      </c>
      <c r="M17" s="25" t="s">
        <v>384</v>
      </c>
      <c r="N17" s="26">
        <v>11</v>
      </c>
      <c r="O17" s="25" t="s">
        <v>346</v>
      </c>
      <c r="P17" s="26">
        <v>10</v>
      </c>
      <c r="Q17" s="25" t="s">
        <v>347</v>
      </c>
      <c r="R17" s="26">
        <v>13</v>
      </c>
      <c r="S17" s="25" t="s">
        <v>367</v>
      </c>
      <c r="T17" s="26">
        <v>4</v>
      </c>
      <c r="U17" s="25" t="s">
        <v>348</v>
      </c>
      <c r="V17" s="26">
        <v>6</v>
      </c>
      <c r="W17" s="25" t="s">
        <v>352</v>
      </c>
      <c r="X17" s="26">
        <v>15</v>
      </c>
      <c r="Y17" s="25" t="s">
        <v>359</v>
      </c>
      <c r="Z17" s="26">
        <v>5</v>
      </c>
      <c r="AA17" s="25" t="s">
        <v>365</v>
      </c>
      <c r="AB17" s="26">
        <v>9</v>
      </c>
      <c r="AC17" s="25" t="s">
        <v>340</v>
      </c>
      <c r="AD17" s="26">
        <v>16</v>
      </c>
      <c r="AE17" s="25"/>
      <c r="AF17" s="26"/>
      <c r="AG17" s="25"/>
      <c r="AH17" s="26"/>
      <c r="AI17" s="23">
        <f t="shared" si="0"/>
        <v>133</v>
      </c>
      <c r="AJ17" s="24">
        <f t="shared" si="1"/>
        <v>97</v>
      </c>
    </row>
    <row r="18" spans="1:36" ht="15.05" customHeight="1" x14ac:dyDescent="0.3">
      <c r="A18">
        <f t="shared" si="2"/>
        <v>10</v>
      </c>
      <c r="B18" s="85" t="str">
        <f>'Week 1'!B18</f>
        <v>Walker</v>
      </c>
      <c r="C18" s="94" t="s">
        <v>152</v>
      </c>
      <c r="D18" s="161">
        <v>14</v>
      </c>
      <c r="E18" s="94" t="s">
        <v>149</v>
      </c>
      <c r="F18" s="161">
        <v>3</v>
      </c>
      <c r="G18" s="94" t="s">
        <v>155</v>
      </c>
      <c r="H18" s="161">
        <v>10</v>
      </c>
      <c r="I18" s="94" t="s">
        <v>163</v>
      </c>
      <c r="J18" s="161">
        <v>12</v>
      </c>
      <c r="K18" s="94" t="s">
        <v>161</v>
      </c>
      <c r="L18" s="161">
        <v>15</v>
      </c>
      <c r="M18" s="94" t="s">
        <v>123</v>
      </c>
      <c r="N18" s="161">
        <v>8</v>
      </c>
      <c r="O18" s="94" t="s">
        <v>137</v>
      </c>
      <c r="P18" s="161">
        <v>7</v>
      </c>
      <c r="Q18" s="94" t="s">
        <v>154</v>
      </c>
      <c r="R18" s="161">
        <v>9</v>
      </c>
      <c r="S18" s="94" t="s">
        <v>141</v>
      </c>
      <c r="T18" s="161">
        <v>5</v>
      </c>
      <c r="U18" s="94" t="s">
        <v>198</v>
      </c>
      <c r="V18" s="161">
        <v>4</v>
      </c>
      <c r="W18" s="94" t="s">
        <v>128</v>
      </c>
      <c r="X18" s="161">
        <v>16</v>
      </c>
      <c r="Y18" s="94" t="s">
        <v>160</v>
      </c>
      <c r="Z18" s="161">
        <v>11</v>
      </c>
      <c r="AA18" s="94" t="s">
        <v>129</v>
      </c>
      <c r="AB18" s="161">
        <v>6</v>
      </c>
      <c r="AC18" s="94" t="s">
        <v>147</v>
      </c>
      <c r="AD18" s="161">
        <v>13</v>
      </c>
      <c r="AE18" s="3"/>
      <c r="AF18" s="63"/>
      <c r="AG18" s="3"/>
      <c r="AH18" s="63"/>
      <c r="AI18" s="35">
        <f t="shared" si="0"/>
        <v>133</v>
      </c>
      <c r="AJ18" s="60">
        <f t="shared" si="1"/>
        <v>104</v>
      </c>
    </row>
    <row r="19" spans="1:36" ht="15.05" customHeight="1" x14ac:dyDescent="0.3">
      <c r="A19">
        <f t="shared" si="2"/>
        <v>15</v>
      </c>
      <c r="B19" s="70" t="str">
        <f>'Week 1'!B19</f>
        <v>A. Little</v>
      </c>
      <c r="C19" s="25" t="s">
        <v>152</v>
      </c>
      <c r="D19" s="26">
        <v>12</v>
      </c>
      <c r="E19" s="25" t="s">
        <v>149</v>
      </c>
      <c r="F19" s="26">
        <v>3</v>
      </c>
      <c r="G19" s="25" t="s">
        <v>155</v>
      </c>
      <c r="H19" s="26">
        <v>8</v>
      </c>
      <c r="I19" s="25" t="s">
        <v>163</v>
      </c>
      <c r="J19" s="26">
        <v>11</v>
      </c>
      <c r="K19" s="25" t="s">
        <v>161</v>
      </c>
      <c r="L19" s="26">
        <v>16</v>
      </c>
      <c r="M19" s="25" t="s">
        <v>123</v>
      </c>
      <c r="N19" s="26">
        <v>14</v>
      </c>
      <c r="O19" s="25" t="s">
        <v>137</v>
      </c>
      <c r="P19" s="26">
        <v>7</v>
      </c>
      <c r="Q19" s="25" t="s">
        <v>154</v>
      </c>
      <c r="R19" s="26">
        <v>6</v>
      </c>
      <c r="S19" s="25" t="s">
        <v>145</v>
      </c>
      <c r="T19" s="26">
        <v>5</v>
      </c>
      <c r="U19" s="25" t="s">
        <v>162</v>
      </c>
      <c r="V19" s="26">
        <v>9</v>
      </c>
      <c r="W19" s="25" t="s">
        <v>128</v>
      </c>
      <c r="X19" s="26">
        <v>15</v>
      </c>
      <c r="Y19" s="25" t="s">
        <v>160</v>
      </c>
      <c r="Z19" s="26">
        <v>10</v>
      </c>
      <c r="AA19" s="25" t="s">
        <v>144</v>
      </c>
      <c r="AB19" s="26">
        <v>4</v>
      </c>
      <c r="AC19" s="25" t="s">
        <v>147</v>
      </c>
      <c r="AD19" s="26">
        <v>13</v>
      </c>
      <c r="AE19" s="25"/>
      <c r="AF19" s="26"/>
      <c r="AG19" s="25"/>
      <c r="AH19" s="26"/>
      <c r="AI19" s="16">
        <f t="shared" si="0"/>
        <v>133</v>
      </c>
      <c r="AJ19" s="8">
        <f t="shared" si="1"/>
        <v>100</v>
      </c>
    </row>
    <row r="20" spans="1:36" ht="15.05" customHeight="1" x14ac:dyDescent="0.3">
      <c r="A20">
        <f t="shared" si="2"/>
        <v>19</v>
      </c>
      <c r="B20" s="85" t="str">
        <f>'Week 1'!B20</f>
        <v>Carly</v>
      </c>
      <c r="C20" s="94" t="s">
        <v>152</v>
      </c>
      <c r="D20" s="161">
        <v>12</v>
      </c>
      <c r="E20" s="94" t="s">
        <v>149</v>
      </c>
      <c r="F20" s="161">
        <v>4</v>
      </c>
      <c r="G20" s="94" t="s">
        <v>155</v>
      </c>
      <c r="H20" s="161">
        <v>13</v>
      </c>
      <c r="I20" s="94" t="s">
        <v>132</v>
      </c>
      <c r="J20" s="161">
        <v>5</v>
      </c>
      <c r="K20" s="94" t="s">
        <v>161</v>
      </c>
      <c r="L20" s="161">
        <v>15</v>
      </c>
      <c r="M20" s="94" t="s">
        <v>123</v>
      </c>
      <c r="N20" s="161">
        <v>7</v>
      </c>
      <c r="O20" s="94" t="s">
        <v>136</v>
      </c>
      <c r="P20" s="161">
        <v>6</v>
      </c>
      <c r="Q20" s="94" t="s">
        <v>154</v>
      </c>
      <c r="R20" s="161">
        <v>11</v>
      </c>
      <c r="S20" s="94" t="s">
        <v>141</v>
      </c>
      <c r="T20" s="161">
        <v>8</v>
      </c>
      <c r="U20" s="94" t="s">
        <v>198</v>
      </c>
      <c r="V20" s="161">
        <v>3</v>
      </c>
      <c r="W20" s="94" t="s">
        <v>128</v>
      </c>
      <c r="X20" s="161">
        <v>16</v>
      </c>
      <c r="Y20" s="94" t="s">
        <v>160</v>
      </c>
      <c r="Z20" s="161">
        <v>9</v>
      </c>
      <c r="AA20" s="94" t="s">
        <v>144</v>
      </c>
      <c r="AB20" s="161">
        <v>10</v>
      </c>
      <c r="AC20" s="94" t="s">
        <v>147</v>
      </c>
      <c r="AD20" s="161">
        <v>14</v>
      </c>
      <c r="AE20" s="3"/>
      <c r="AF20" s="63"/>
      <c r="AG20" s="3"/>
      <c r="AH20" s="63"/>
      <c r="AI20" s="35">
        <f t="shared" si="0"/>
        <v>133</v>
      </c>
      <c r="AJ20" s="60">
        <f t="shared" si="1"/>
        <v>98</v>
      </c>
    </row>
    <row r="21" spans="1:36" ht="15.05" customHeight="1" x14ac:dyDescent="0.3">
      <c r="A21">
        <f t="shared" si="2"/>
        <v>7</v>
      </c>
      <c r="B21" s="84" t="str">
        <f>'Week 1'!B21</f>
        <v>Bobbo</v>
      </c>
      <c r="C21" s="95" t="s">
        <v>152</v>
      </c>
      <c r="D21" s="96">
        <v>14</v>
      </c>
      <c r="E21" s="95" t="s">
        <v>149</v>
      </c>
      <c r="F21" s="96">
        <v>4</v>
      </c>
      <c r="G21" s="95" t="s">
        <v>155</v>
      </c>
      <c r="H21" s="96">
        <v>13</v>
      </c>
      <c r="I21" s="95" t="s">
        <v>163</v>
      </c>
      <c r="J21" s="96">
        <v>8</v>
      </c>
      <c r="K21" s="95" t="s">
        <v>161</v>
      </c>
      <c r="L21" s="96">
        <v>16</v>
      </c>
      <c r="M21" s="95" t="s">
        <v>123</v>
      </c>
      <c r="N21" s="96">
        <v>12</v>
      </c>
      <c r="O21" s="95" t="s">
        <v>137</v>
      </c>
      <c r="P21" s="96">
        <v>11</v>
      </c>
      <c r="Q21" s="95" t="s">
        <v>134</v>
      </c>
      <c r="R21" s="96">
        <v>5</v>
      </c>
      <c r="S21" s="95" t="s">
        <v>141</v>
      </c>
      <c r="T21" s="96">
        <v>7</v>
      </c>
      <c r="U21" s="95" t="s">
        <v>162</v>
      </c>
      <c r="V21" s="96">
        <v>3</v>
      </c>
      <c r="W21" s="95" t="s">
        <v>128</v>
      </c>
      <c r="X21" s="96">
        <v>15</v>
      </c>
      <c r="Y21" s="95" t="s">
        <v>160</v>
      </c>
      <c r="Z21" s="96">
        <v>10</v>
      </c>
      <c r="AA21" s="95" t="s">
        <v>129</v>
      </c>
      <c r="AB21" s="96">
        <v>9</v>
      </c>
      <c r="AC21" s="95" t="s">
        <v>147</v>
      </c>
      <c r="AD21" s="96">
        <v>6</v>
      </c>
      <c r="AE21" s="95"/>
      <c r="AF21" s="96"/>
      <c r="AG21" s="95"/>
      <c r="AH21" s="96"/>
      <c r="AI21" s="8">
        <f t="shared" si="0"/>
        <v>133</v>
      </c>
      <c r="AJ21" s="8">
        <f t="shared" si="1"/>
        <v>107</v>
      </c>
    </row>
    <row r="22" spans="1:36" ht="15.05" customHeight="1" x14ac:dyDescent="0.3">
      <c r="A22">
        <f t="shared" si="2"/>
        <v>2</v>
      </c>
      <c r="B22" s="85" t="str">
        <f>'Week 1'!B22</f>
        <v>Trent</v>
      </c>
      <c r="C22" s="94" t="s">
        <v>152</v>
      </c>
      <c r="D22" s="161">
        <v>12</v>
      </c>
      <c r="E22" s="94" t="s">
        <v>149</v>
      </c>
      <c r="F22" s="161">
        <v>5</v>
      </c>
      <c r="G22" s="94" t="s">
        <v>155</v>
      </c>
      <c r="H22" s="161">
        <v>10</v>
      </c>
      <c r="I22" s="94" t="s">
        <v>163</v>
      </c>
      <c r="J22" s="161">
        <v>8</v>
      </c>
      <c r="K22" s="94" t="s">
        <v>161</v>
      </c>
      <c r="L22" s="161">
        <v>15</v>
      </c>
      <c r="M22" s="94" t="s">
        <v>123</v>
      </c>
      <c r="N22" s="161">
        <v>6</v>
      </c>
      <c r="O22" s="94" t="s">
        <v>137</v>
      </c>
      <c r="P22" s="161">
        <v>7</v>
      </c>
      <c r="Q22" s="94" t="s">
        <v>134</v>
      </c>
      <c r="R22" s="161">
        <v>4</v>
      </c>
      <c r="S22" s="94" t="s">
        <v>141</v>
      </c>
      <c r="T22" s="161">
        <v>14</v>
      </c>
      <c r="U22" s="94" t="s">
        <v>198</v>
      </c>
      <c r="V22" s="161">
        <v>9</v>
      </c>
      <c r="W22" s="94" t="s">
        <v>128</v>
      </c>
      <c r="X22" s="161">
        <v>16</v>
      </c>
      <c r="Y22" s="94" t="s">
        <v>160</v>
      </c>
      <c r="Z22" s="161">
        <v>11</v>
      </c>
      <c r="AA22" s="94" t="s">
        <v>129</v>
      </c>
      <c r="AB22" s="161">
        <v>3</v>
      </c>
      <c r="AC22" s="94" t="s">
        <v>147</v>
      </c>
      <c r="AD22" s="161">
        <v>13</v>
      </c>
      <c r="AE22" s="94"/>
      <c r="AF22" s="98"/>
      <c r="AG22" s="94"/>
      <c r="AH22" s="98"/>
      <c r="AI22" s="5">
        <f t="shared" si="0"/>
        <v>133</v>
      </c>
      <c r="AJ22" s="5">
        <f t="shared" si="1"/>
        <v>114</v>
      </c>
    </row>
    <row r="23" spans="1:36" ht="15.05" customHeight="1" x14ac:dyDescent="0.3">
      <c r="A23">
        <f t="shared" si="2"/>
        <v>24</v>
      </c>
      <c r="B23" s="70" t="str">
        <f>'Week 1'!B23</f>
        <v>Dean</v>
      </c>
      <c r="C23" s="95" t="s">
        <v>152</v>
      </c>
      <c r="D23" s="96">
        <v>9</v>
      </c>
      <c r="E23" s="95" t="s">
        <v>149</v>
      </c>
      <c r="F23" s="96">
        <v>10</v>
      </c>
      <c r="G23" s="95" t="s">
        <v>155</v>
      </c>
      <c r="H23" s="96">
        <v>8</v>
      </c>
      <c r="I23" s="95" t="s">
        <v>163</v>
      </c>
      <c r="J23" s="96">
        <v>3</v>
      </c>
      <c r="K23" s="95" t="s">
        <v>161</v>
      </c>
      <c r="L23" s="96">
        <v>16</v>
      </c>
      <c r="M23" s="95" t="s">
        <v>123</v>
      </c>
      <c r="N23" s="96">
        <v>11</v>
      </c>
      <c r="O23" s="95" t="s">
        <v>137</v>
      </c>
      <c r="P23" s="96">
        <v>15</v>
      </c>
      <c r="Q23" s="95" t="s">
        <v>154</v>
      </c>
      <c r="R23" s="96">
        <v>14</v>
      </c>
      <c r="S23" s="95" t="s">
        <v>141</v>
      </c>
      <c r="T23" s="96">
        <v>5</v>
      </c>
      <c r="U23" s="95" t="s">
        <v>162</v>
      </c>
      <c r="V23" s="96">
        <v>4</v>
      </c>
      <c r="W23" s="95" t="s">
        <v>128</v>
      </c>
      <c r="X23" s="96">
        <v>13</v>
      </c>
      <c r="Y23" s="95" t="s">
        <v>160</v>
      </c>
      <c r="Z23" s="96">
        <v>6</v>
      </c>
      <c r="AA23" s="95" t="s">
        <v>129</v>
      </c>
      <c r="AB23" s="96">
        <v>7</v>
      </c>
      <c r="AC23" s="95" t="s">
        <v>147</v>
      </c>
      <c r="AD23" s="96">
        <v>12</v>
      </c>
      <c r="AE23" s="95"/>
      <c r="AF23" s="96"/>
      <c r="AG23" s="95"/>
      <c r="AH23" s="96"/>
      <c r="AI23" s="8">
        <f t="shared" si="0"/>
        <v>133</v>
      </c>
      <c r="AJ23" s="8">
        <f t="shared" si="1"/>
        <v>92</v>
      </c>
    </row>
    <row r="24" spans="1:36" ht="15.05" customHeight="1" x14ac:dyDescent="0.3">
      <c r="A24">
        <f t="shared" si="2"/>
        <v>13</v>
      </c>
      <c r="B24" s="85" t="str">
        <f>'Week 1'!B24</f>
        <v>Randi</v>
      </c>
      <c r="C24" s="94" t="s">
        <v>152</v>
      </c>
      <c r="D24" s="161">
        <v>12</v>
      </c>
      <c r="E24" s="94" t="s">
        <v>149</v>
      </c>
      <c r="F24" s="161">
        <v>5</v>
      </c>
      <c r="G24" s="94" t="s">
        <v>155</v>
      </c>
      <c r="H24" s="161">
        <v>14</v>
      </c>
      <c r="I24" s="94" t="s">
        <v>163</v>
      </c>
      <c r="J24" s="161">
        <v>8</v>
      </c>
      <c r="K24" s="94" t="s">
        <v>161</v>
      </c>
      <c r="L24" s="161">
        <v>16</v>
      </c>
      <c r="M24" s="94" t="s">
        <v>123</v>
      </c>
      <c r="N24" s="161">
        <v>11</v>
      </c>
      <c r="O24" s="94" t="s">
        <v>137</v>
      </c>
      <c r="P24" s="161">
        <v>4</v>
      </c>
      <c r="Q24" s="94" t="s">
        <v>154</v>
      </c>
      <c r="R24" s="161">
        <v>6</v>
      </c>
      <c r="S24" s="94" t="s">
        <v>141</v>
      </c>
      <c r="T24" s="161">
        <v>9</v>
      </c>
      <c r="U24" s="94" t="s">
        <v>162</v>
      </c>
      <c r="V24" s="161">
        <v>3</v>
      </c>
      <c r="W24" s="94" t="s">
        <v>128</v>
      </c>
      <c r="X24" s="161">
        <v>15</v>
      </c>
      <c r="Y24" s="94" t="s">
        <v>160</v>
      </c>
      <c r="Z24" s="161">
        <v>10</v>
      </c>
      <c r="AA24" s="94" t="s">
        <v>129</v>
      </c>
      <c r="AB24" s="161">
        <v>7</v>
      </c>
      <c r="AC24" s="94" t="s">
        <v>147</v>
      </c>
      <c r="AD24" s="161">
        <v>13</v>
      </c>
      <c r="AE24" s="94"/>
      <c r="AF24" s="98"/>
      <c r="AG24" s="94"/>
      <c r="AH24" s="98"/>
      <c r="AI24" s="5">
        <f t="shared" si="0"/>
        <v>133</v>
      </c>
      <c r="AJ24" s="5">
        <f t="shared" si="1"/>
        <v>102</v>
      </c>
    </row>
    <row r="25" spans="1:36" ht="15.05" customHeight="1" thickBot="1" x14ac:dyDescent="0.35">
      <c r="A25">
        <f t="shared" si="2"/>
        <v>13</v>
      </c>
      <c r="B25" s="70" t="str">
        <f>'Week 1'!B25</f>
        <v>Brett J.</v>
      </c>
      <c r="C25" s="95" t="s">
        <v>152</v>
      </c>
      <c r="D25" s="96">
        <v>14</v>
      </c>
      <c r="E25" s="95" t="s">
        <v>149</v>
      </c>
      <c r="F25" s="96">
        <v>5</v>
      </c>
      <c r="G25" s="95" t="s">
        <v>135</v>
      </c>
      <c r="H25" s="96">
        <v>3</v>
      </c>
      <c r="I25" s="95" t="s">
        <v>163</v>
      </c>
      <c r="J25" s="96">
        <v>8</v>
      </c>
      <c r="K25" s="95" t="s">
        <v>161</v>
      </c>
      <c r="L25" s="96">
        <v>15</v>
      </c>
      <c r="M25" s="95" t="s">
        <v>123</v>
      </c>
      <c r="N25" s="96">
        <v>13</v>
      </c>
      <c r="O25" s="95" t="s">
        <v>137</v>
      </c>
      <c r="P25" s="96">
        <v>10</v>
      </c>
      <c r="Q25" s="95" t="s">
        <v>154</v>
      </c>
      <c r="R25" s="96">
        <v>12</v>
      </c>
      <c r="S25" s="95" t="s">
        <v>141</v>
      </c>
      <c r="T25" s="96">
        <v>7</v>
      </c>
      <c r="U25" s="95" t="s">
        <v>198</v>
      </c>
      <c r="V25" s="96">
        <v>4</v>
      </c>
      <c r="W25" s="95" t="s">
        <v>128</v>
      </c>
      <c r="X25" s="96">
        <v>16</v>
      </c>
      <c r="Y25" s="95" t="s">
        <v>160</v>
      </c>
      <c r="Z25" s="96">
        <v>11</v>
      </c>
      <c r="AA25" s="95" t="s">
        <v>144</v>
      </c>
      <c r="AB25" s="96">
        <v>6</v>
      </c>
      <c r="AC25" s="160" t="s">
        <v>147</v>
      </c>
      <c r="AD25" s="96">
        <v>9</v>
      </c>
      <c r="AE25" s="95"/>
      <c r="AF25" s="96"/>
      <c r="AG25" s="95"/>
      <c r="AH25" s="96"/>
      <c r="AI25" s="8">
        <f t="shared" si="0"/>
        <v>133</v>
      </c>
      <c r="AJ25" s="8">
        <f t="shared" si="1"/>
        <v>102</v>
      </c>
    </row>
    <row r="26" spans="1:36" ht="15.05" customHeight="1" thickBot="1" x14ac:dyDescent="0.35">
      <c r="A26">
        <f t="shared" si="2"/>
        <v>15</v>
      </c>
      <c r="B26" s="85" t="str">
        <f>'Week 1'!B26</f>
        <v>Derek</v>
      </c>
      <c r="C26" s="94" t="s">
        <v>152</v>
      </c>
      <c r="D26" s="161">
        <v>11</v>
      </c>
      <c r="E26" s="94" t="s">
        <v>149</v>
      </c>
      <c r="F26" s="161">
        <v>5</v>
      </c>
      <c r="G26" s="94" t="s">
        <v>155</v>
      </c>
      <c r="H26" s="161">
        <v>12</v>
      </c>
      <c r="I26" s="94" t="s">
        <v>163</v>
      </c>
      <c r="J26" s="161">
        <v>10</v>
      </c>
      <c r="K26" s="94" t="s">
        <v>161</v>
      </c>
      <c r="L26" s="161">
        <v>14</v>
      </c>
      <c r="M26" s="94" t="s">
        <v>123</v>
      </c>
      <c r="N26" s="161">
        <v>13</v>
      </c>
      <c r="O26" s="94" t="s">
        <v>136</v>
      </c>
      <c r="P26" s="161">
        <v>4</v>
      </c>
      <c r="Q26" s="94" t="s">
        <v>134</v>
      </c>
      <c r="R26" s="161">
        <v>6</v>
      </c>
      <c r="S26" s="94" t="s">
        <v>141</v>
      </c>
      <c r="T26" s="161">
        <v>3</v>
      </c>
      <c r="U26" s="94" t="s">
        <v>198</v>
      </c>
      <c r="V26" s="161">
        <v>8</v>
      </c>
      <c r="W26" s="94" t="s">
        <v>128</v>
      </c>
      <c r="X26" s="161">
        <v>16</v>
      </c>
      <c r="Y26" s="94" t="s">
        <v>160</v>
      </c>
      <c r="Z26" s="161">
        <v>9</v>
      </c>
      <c r="AA26" s="94" t="s">
        <v>144</v>
      </c>
      <c r="AB26" s="150">
        <v>7</v>
      </c>
      <c r="AC26" s="152" t="s">
        <v>130</v>
      </c>
      <c r="AD26" s="5">
        <v>15</v>
      </c>
      <c r="AE26" s="94"/>
      <c r="AF26" s="119"/>
      <c r="AG26" s="94"/>
      <c r="AH26" s="119"/>
      <c r="AI26" s="5">
        <f t="shared" si="0"/>
        <v>133</v>
      </c>
      <c r="AJ26" s="5">
        <f t="shared" si="1"/>
        <v>100</v>
      </c>
    </row>
    <row r="27" spans="1:36" ht="15.05" customHeight="1" x14ac:dyDescent="0.3">
      <c r="A27">
        <f t="shared" si="2"/>
        <v>5</v>
      </c>
      <c r="B27" s="70" t="str">
        <f>'Week 1'!B27</f>
        <v>Colby</v>
      </c>
      <c r="C27" s="95" t="s">
        <v>152</v>
      </c>
      <c r="D27" s="96">
        <v>15</v>
      </c>
      <c r="E27" s="95" t="s">
        <v>149</v>
      </c>
      <c r="F27" s="96">
        <v>5</v>
      </c>
      <c r="G27" s="95" t="s">
        <v>155</v>
      </c>
      <c r="H27" s="96">
        <v>12</v>
      </c>
      <c r="I27" s="95" t="s">
        <v>163</v>
      </c>
      <c r="J27" s="96">
        <v>7</v>
      </c>
      <c r="K27" s="95" t="s">
        <v>161</v>
      </c>
      <c r="L27" s="96">
        <v>16</v>
      </c>
      <c r="M27" s="95" t="s">
        <v>146</v>
      </c>
      <c r="N27" s="96">
        <v>4</v>
      </c>
      <c r="O27" s="95" t="s">
        <v>137</v>
      </c>
      <c r="P27" s="96">
        <v>13</v>
      </c>
      <c r="Q27" s="95" t="s">
        <v>134</v>
      </c>
      <c r="R27" s="96">
        <v>11</v>
      </c>
      <c r="S27" s="95" t="s">
        <v>141</v>
      </c>
      <c r="T27" s="96">
        <v>3</v>
      </c>
      <c r="U27" s="95" t="s">
        <v>162</v>
      </c>
      <c r="V27" s="96">
        <v>6</v>
      </c>
      <c r="W27" s="95" t="s">
        <v>128</v>
      </c>
      <c r="X27" s="96">
        <v>14</v>
      </c>
      <c r="Y27" s="95" t="s">
        <v>160</v>
      </c>
      <c r="Z27" s="96">
        <v>8</v>
      </c>
      <c r="AA27" s="95" t="s">
        <v>144</v>
      </c>
      <c r="AB27" s="96">
        <v>10</v>
      </c>
      <c r="AC27" s="95" t="s">
        <v>147</v>
      </c>
      <c r="AD27" s="96">
        <v>9</v>
      </c>
      <c r="AE27" s="95"/>
      <c r="AF27" s="96"/>
      <c r="AG27" s="95"/>
      <c r="AH27" s="96"/>
      <c r="AI27" s="8">
        <f t="shared" si="0"/>
        <v>133</v>
      </c>
      <c r="AJ27" s="8">
        <f t="shared" si="1"/>
        <v>110</v>
      </c>
    </row>
    <row r="28" spans="1:36" ht="15.05" customHeight="1" x14ac:dyDescent="0.3">
      <c r="A28">
        <f t="shared" si="2"/>
        <v>20</v>
      </c>
      <c r="B28" s="85" t="str">
        <f>'Week 1'!B28</f>
        <v>Bret F.</v>
      </c>
      <c r="C28" s="94" t="s">
        <v>152</v>
      </c>
      <c r="D28" s="161">
        <v>9</v>
      </c>
      <c r="E28" s="94" t="s">
        <v>153</v>
      </c>
      <c r="F28" s="161">
        <v>7</v>
      </c>
      <c r="G28" s="94" t="s">
        <v>155</v>
      </c>
      <c r="H28" s="161">
        <v>4</v>
      </c>
      <c r="I28" s="94" t="s">
        <v>163</v>
      </c>
      <c r="J28" s="161">
        <v>6</v>
      </c>
      <c r="K28" s="94" t="s">
        <v>161</v>
      </c>
      <c r="L28" s="161">
        <v>14</v>
      </c>
      <c r="M28" s="94" t="s">
        <v>123</v>
      </c>
      <c r="N28" s="161">
        <v>5</v>
      </c>
      <c r="O28" s="94" t="s">
        <v>137</v>
      </c>
      <c r="P28" s="161">
        <v>11</v>
      </c>
      <c r="Q28" s="94" t="s">
        <v>134</v>
      </c>
      <c r="R28" s="161">
        <v>10</v>
      </c>
      <c r="S28" s="94" t="s">
        <v>145</v>
      </c>
      <c r="T28" s="161">
        <v>3</v>
      </c>
      <c r="U28" s="94" t="s">
        <v>162</v>
      </c>
      <c r="V28" s="161">
        <v>8</v>
      </c>
      <c r="W28" s="94" t="s">
        <v>128</v>
      </c>
      <c r="X28" s="161">
        <v>15</v>
      </c>
      <c r="Y28" s="94" t="s">
        <v>160</v>
      </c>
      <c r="Z28" s="161">
        <v>12</v>
      </c>
      <c r="AA28" s="94" t="s">
        <v>129</v>
      </c>
      <c r="AB28" s="161">
        <v>13</v>
      </c>
      <c r="AC28" s="94" t="s">
        <v>147</v>
      </c>
      <c r="AD28" s="161">
        <v>16</v>
      </c>
      <c r="AE28" s="94"/>
      <c r="AF28" s="119"/>
      <c r="AG28" s="94"/>
      <c r="AH28" s="119"/>
      <c r="AI28" s="5">
        <f t="shared" si="0"/>
        <v>133</v>
      </c>
      <c r="AJ28" s="5">
        <f t="shared" si="1"/>
        <v>97</v>
      </c>
    </row>
    <row r="29" spans="1:36" ht="15.05" customHeight="1" thickBot="1" x14ac:dyDescent="0.35">
      <c r="A29">
        <f t="shared" si="2"/>
        <v>11</v>
      </c>
      <c r="B29" s="93" t="str">
        <f>'Week 1'!B29</f>
        <v>Chad</v>
      </c>
      <c r="C29" s="95" t="s">
        <v>152</v>
      </c>
      <c r="D29" s="96">
        <v>16</v>
      </c>
      <c r="E29" s="95" t="s">
        <v>153</v>
      </c>
      <c r="F29" s="96">
        <v>3</v>
      </c>
      <c r="G29" s="95" t="s">
        <v>155</v>
      </c>
      <c r="H29" s="96">
        <v>11</v>
      </c>
      <c r="I29" s="95" t="s">
        <v>163</v>
      </c>
      <c r="J29" s="96">
        <v>6</v>
      </c>
      <c r="K29" s="95" t="s">
        <v>161</v>
      </c>
      <c r="L29" s="96">
        <v>13</v>
      </c>
      <c r="M29" s="95" t="s">
        <v>123</v>
      </c>
      <c r="N29" s="96">
        <v>12</v>
      </c>
      <c r="O29" s="95" t="s">
        <v>137</v>
      </c>
      <c r="P29" s="96">
        <v>9</v>
      </c>
      <c r="Q29" s="95" t="s">
        <v>154</v>
      </c>
      <c r="R29" s="96">
        <v>10</v>
      </c>
      <c r="S29" s="95" t="s">
        <v>141</v>
      </c>
      <c r="T29" s="96">
        <v>4</v>
      </c>
      <c r="U29" s="95" t="s">
        <v>162</v>
      </c>
      <c r="V29" s="96">
        <v>5</v>
      </c>
      <c r="W29" s="95" t="s">
        <v>128</v>
      </c>
      <c r="X29" s="96">
        <v>14</v>
      </c>
      <c r="Y29" s="95" t="s">
        <v>160</v>
      </c>
      <c r="Z29" s="96">
        <v>8</v>
      </c>
      <c r="AA29" s="95" t="s">
        <v>129</v>
      </c>
      <c r="AB29" s="96">
        <v>7</v>
      </c>
      <c r="AC29" s="95" t="s">
        <v>147</v>
      </c>
      <c r="AD29" s="96">
        <v>15</v>
      </c>
      <c r="AE29" s="95"/>
      <c r="AF29" s="96"/>
      <c r="AG29" s="95"/>
      <c r="AH29" s="96"/>
      <c r="AI29" s="47">
        <f t="shared" si="0"/>
        <v>133</v>
      </c>
      <c r="AJ29" s="48">
        <f t="shared" si="1"/>
        <v>103</v>
      </c>
    </row>
    <row r="30" spans="1:36" ht="15.05" customHeight="1" thickBot="1" x14ac:dyDescent="0.35">
      <c r="B30" s="27" t="s">
        <v>15</v>
      </c>
      <c r="C30" s="180" t="s">
        <v>148</v>
      </c>
      <c r="D30" s="180"/>
      <c r="E30" s="180" t="s">
        <v>143</v>
      </c>
      <c r="F30" s="180"/>
      <c r="G30" s="180" t="s">
        <v>127</v>
      </c>
      <c r="H30" s="180"/>
      <c r="I30" s="180" t="s">
        <v>142</v>
      </c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64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5" spans="2:36" ht="15.65" thickBot="1" x14ac:dyDescent="0.35"/>
    <row r="36" spans="2:36" ht="15.65" thickBot="1" x14ac:dyDescent="0.35">
      <c r="B36" s="21" t="s">
        <v>0</v>
      </c>
      <c r="C36" s="183" t="s">
        <v>152</v>
      </c>
      <c r="D36" s="183"/>
      <c r="E36" s="183" t="s">
        <v>153</v>
      </c>
      <c r="F36" s="183"/>
      <c r="G36" s="183" t="s">
        <v>155</v>
      </c>
      <c r="H36" s="183"/>
      <c r="I36" s="183" t="s">
        <v>163</v>
      </c>
      <c r="J36" s="183"/>
      <c r="K36" s="183" t="s">
        <v>161</v>
      </c>
      <c r="L36" s="183"/>
      <c r="M36" s="183" t="s">
        <v>123</v>
      </c>
      <c r="N36" s="183"/>
      <c r="O36" s="183" t="s">
        <v>137</v>
      </c>
      <c r="P36" s="183"/>
      <c r="Q36" s="183" t="s">
        <v>134</v>
      </c>
      <c r="R36" s="183"/>
      <c r="S36" s="183" t="s">
        <v>141</v>
      </c>
      <c r="T36" s="183"/>
      <c r="U36" s="183" t="s">
        <v>198</v>
      </c>
      <c r="V36" s="183"/>
      <c r="W36" s="183" t="s">
        <v>128</v>
      </c>
      <c r="X36" s="183"/>
      <c r="Y36" s="183" t="s">
        <v>133</v>
      </c>
      <c r="Z36" s="183"/>
      <c r="AA36" s="183" t="s">
        <v>144</v>
      </c>
      <c r="AB36" s="183"/>
      <c r="AC36" s="183" t="str">
        <f t="shared" ref="AC36" si="3">AC3</f>
        <v>NE</v>
      </c>
      <c r="AD36" s="183"/>
      <c r="AE36" s="183">
        <f t="shared" ref="AE36" si="4">AE3</f>
        <v>0</v>
      </c>
      <c r="AF36" s="183"/>
      <c r="AG36" s="183">
        <f t="shared" ref="AG36" si="5">AG3</f>
        <v>0</v>
      </c>
      <c r="AH36" s="187"/>
      <c r="AI36" s="18"/>
    </row>
    <row r="37" spans="2:36" x14ac:dyDescent="0.3">
      <c r="B37" s="20" t="str">
        <f t="shared" ref="B37:B62" si="6">B4</f>
        <v>Tyson</v>
      </c>
      <c r="C37" s="174">
        <f t="shared" ref="C37:AC37" si="7">IF(C4=C$36,D4,"-")</f>
        <v>8</v>
      </c>
      <c r="D37" s="174"/>
      <c r="E37" s="174">
        <f t="shared" si="7"/>
        <v>7</v>
      </c>
      <c r="F37" s="174"/>
      <c r="G37" s="174">
        <f t="shared" si="7"/>
        <v>11</v>
      </c>
      <c r="H37" s="174"/>
      <c r="I37" s="174">
        <f t="shared" si="7"/>
        <v>12</v>
      </c>
      <c r="J37" s="174"/>
      <c r="K37" s="174">
        <f t="shared" si="7"/>
        <v>16</v>
      </c>
      <c r="L37" s="174"/>
      <c r="M37" s="174">
        <f t="shared" si="7"/>
        <v>14</v>
      </c>
      <c r="N37" s="174"/>
      <c r="O37" s="174">
        <f t="shared" si="7"/>
        <v>13</v>
      </c>
      <c r="P37" s="174"/>
      <c r="Q37" s="174" t="str">
        <f t="shared" si="7"/>
        <v>-</v>
      </c>
      <c r="R37" s="174"/>
      <c r="S37" s="174" t="str">
        <f t="shared" si="7"/>
        <v>-</v>
      </c>
      <c r="T37" s="174"/>
      <c r="U37" s="174">
        <f t="shared" si="7"/>
        <v>6</v>
      </c>
      <c r="V37" s="174"/>
      <c r="W37" s="174">
        <f t="shared" si="7"/>
        <v>15</v>
      </c>
      <c r="X37" s="174"/>
      <c r="Y37" s="174">
        <f t="shared" si="7"/>
        <v>4</v>
      </c>
      <c r="Z37" s="174"/>
      <c r="AA37" s="174">
        <f t="shared" si="7"/>
        <v>3</v>
      </c>
      <c r="AB37" s="174"/>
      <c r="AC37" s="174">
        <f t="shared" si="7"/>
        <v>10</v>
      </c>
      <c r="AD37" s="174"/>
      <c r="AE37" s="174"/>
      <c r="AF37" s="174"/>
      <c r="AG37" s="174"/>
      <c r="AH37" s="174"/>
      <c r="AJ37" s="19">
        <f>COUNTIF(C37:AH37,"&gt;=1")</f>
        <v>12</v>
      </c>
    </row>
    <row r="38" spans="2:36" x14ac:dyDescent="0.3">
      <c r="B38" s="91" t="str">
        <f t="shared" si="6"/>
        <v>Ben</v>
      </c>
      <c r="C38" s="172">
        <f t="shared" ref="C38:AC38" si="8">IF(C5=C$36,D5,"-")</f>
        <v>12</v>
      </c>
      <c r="D38" s="172"/>
      <c r="E38" s="172">
        <f t="shared" si="8"/>
        <v>11</v>
      </c>
      <c r="F38" s="172"/>
      <c r="G38" s="172">
        <f t="shared" si="8"/>
        <v>7</v>
      </c>
      <c r="H38" s="172"/>
      <c r="I38" s="172" t="str">
        <f t="shared" si="8"/>
        <v>-</v>
      </c>
      <c r="J38" s="172"/>
      <c r="K38" s="172">
        <f t="shared" si="8"/>
        <v>15</v>
      </c>
      <c r="L38" s="172"/>
      <c r="M38" s="172">
        <f t="shared" si="8"/>
        <v>5</v>
      </c>
      <c r="N38" s="172"/>
      <c r="O38" s="172">
        <f t="shared" si="8"/>
        <v>13</v>
      </c>
      <c r="P38" s="172"/>
      <c r="Q38" s="172" t="str">
        <f t="shared" si="8"/>
        <v>-</v>
      </c>
      <c r="R38" s="172"/>
      <c r="S38" s="172">
        <f t="shared" si="8"/>
        <v>10</v>
      </c>
      <c r="T38" s="172"/>
      <c r="U38" s="172">
        <f t="shared" si="8"/>
        <v>4</v>
      </c>
      <c r="V38" s="172"/>
      <c r="W38" s="172">
        <f t="shared" si="8"/>
        <v>14</v>
      </c>
      <c r="X38" s="172"/>
      <c r="Y38" s="172" t="str">
        <f t="shared" si="8"/>
        <v>-</v>
      </c>
      <c r="Z38" s="172"/>
      <c r="AA38" s="172" t="str">
        <f t="shared" si="8"/>
        <v>-</v>
      </c>
      <c r="AB38" s="172"/>
      <c r="AC38" s="172">
        <f t="shared" si="8"/>
        <v>16</v>
      </c>
      <c r="AD38" s="172"/>
      <c r="AE38" s="172"/>
      <c r="AF38" s="172"/>
      <c r="AG38" s="172"/>
      <c r="AH38" s="172"/>
      <c r="AJ38" s="19">
        <f t="shared" ref="AJ38:AJ62" si="9">COUNTIF(C38:AH38,"&gt;=1")</f>
        <v>10</v>
      </c>
    </row>
    <row r="39" spans="2:36" x14ac:dyDescent="0.3">
      <c r="B39" s="10" t="str">
        <f t="shared" si="6"/>
        <v>Trevor</v>
      </c>
      <c r="C39" s="174">
        <f t="shared" ref="C39:AC39" si="10">IF(C6=C$36,D6,"-")</f>
        <v>12</v>
      </c>
      <c r="D39" s="174"/>
      <c r="E39" s="174" t="str">
        <f t="shared" si="10"/>
        <v>-</v>
      </c>
      <c r="F39" s="174"/>
      <c r="G39" s="174" t="str">
        <f t="shared" si="10"/>
        <v>-</v>
      </c>
      <c r="H39" s="174"/>
      <c r="I39" s="174" t="str">
        <f t="shared" si="10"/>
        <v>-</v>
      </c>
      <c r="J39" s="174"/>
      <c r="K39" s="174">
        <f t="shared" si="10"/>
        <v>16</v>
      </c>
      <c r="L39" s="174"/>
      <c r="M39" s="174">
        <f t="shared" si="10"/>
        <v>14</v>
      </c>
      <c r="N39" s="174"/>
      <c r="O39" s="174">
        <f t="shared" si="10"/>
        <v>10</v>
      </c>
      <c r="P39" s="174"/>
      <c r="Q39" s="174">
        <f t="shared" si="10"/>
        <v>5</v>
      </c>
      <c r="R39" s="174"/>
      <c r="S39" s="174" t="str">
        <f t="shared" si="10"/>
        <v>-</v>
      </c>
      <c r="T39" s="174"/>
      <c r="U39" s="174">
        <f t="shared" si="10"/>
        <v>8</v>
      </c>
      <c r="V39" s="174"/>
      <c r="W39" s="174">
        <f t="shared" si="10"/>
        <v>15</v>
      </c>
      <c r="X39" s="174"/>
      <c r="Y39" s="174" t="str">
        <f t="shared" si="10"/>
        <v>-</v>
      </c>
      <c r="Z39" s="174"/>
      <c r="AA39" s="174" t="str">
        <f t="shared" si="10"/>
        <v>-</v>
      </c>
      <c r="AB39" s="174"/>
      <c r="AC39" s="174">
        <f t="shared" si="10"/>
        <v>9</v>
      </c>
      <c r="AD39" s="174"/>
      <c r="AE39" s="174"/>
      <c r="AF39" s="174"/>
      <c r="AG39" s="174"/>
      <c r="AH39" s="174"/>
      <c r="AJ39" s="19">
        <f t="shared" si="9"/>
        <v>8</v>
      </c>
    </row>
    <row r="40" spans="2:36" x14ac:dyDescent="0.3">
      <c r="B40" s="91" t="str">
        <f t="shared" si="6"/>
        <v>Alex</v>
      </c>
      <c r="C40" s="172">
        <f t="shared" ref="C40:AC40" si="11">IF(C7=C$36,D7,"-")</f>
        <v>13</v>
      </c>
      <c r="D40" s="172"/>
      <c r="E40" s="172" t="str">
        <f t="shared" si="11"/>
        <v>-</v>
      </c>
      <c r="F40" s="172"/>
      <c r="G40" s="172">
        <f t="shared" si="11"/>
        <v>4</v>
      </c>
      <c r="H40" s="172"/>
      <c r="I40" s="172">
        <f t="shared" si="11"/>
        <v>12</v>
      </c>
      <c r="J40" s="172"/>
      <c r="K40" s="172">
        <f t="shared" si="11"/>
        <v>15</v>
      </c>
      <c r="L40" s="172"/>
      <c r="M40" s="172">
        <f t="shared" si="11"/>
        <v>6</v>
      </c>
      <c r="N40" s="172"/>
      <c r="O40" s="172">
        <f t="shared" si="11"/>
        <v>10</v>
      </c>
      <c r="P40" s="172"/>
      <c r="Q40" s="172" t="str">
        <f t="shared" si="11"/>
        <v>-</v>
      </c>
      <c r="R40" s="172"/>
      <c r="S40" s="172" t="str">
        <f t="shared" si="11"/>
        <v>-</v>
      </c>
      <c r="T40" s="172"/>
      <c r="U40" s="172" t="str">
        <f t="shared" si="11"/>
        <v>-</v>
      </c>
      <c r="V40" s="172"/>
      <c r="W40" s="172">
        <f t="shared" si="11"/>
        <v>16</v>
      </c>
      <c r="X40" s="172"/>
      <c r="Y40" s="172" t="str">
        <f t="shared" si="11"/>
        <v>-</v>
      </c>
      <c r="Z40" s="172"/>
      <c r="AA40" s="172" t="str">
        <f t="shared" si="11"/>
        <v>-</v>
      </c>
      <c r="AB40" s="172"/>
      <c r="AC40" s="172">
        <f t="shared" si="11"/>
        <v>14</v>
      </c>
      <c r="AD40" s="172"/>
      <c r="AE40" s="172"/>
      <c r="AF40" s="172"/>
      <c r="AG40" s="172"/>
      <c r="AH40" s="172"/>
      <c r="AJ40" s="19">
        <f t="shared" si="9"/>
        <v>8</v>
      </c>
    </row>
    <row r="41" spans="2:36" x14ac:dyDescent="0.3">
      <c r="B41" s="10" t="str">
        <f t="shared" si="6"/>
        <v>Katelyn</v>
      </c>
      <c r="C41" s="174">
        <f t="shared" ref="C41:AC41" si="12">IF(C8=C$36,D8,"-")</f>
        <v>14</v>
      </c>
      <c r="D41" s="174"/>
      <c r="E41" s="174" t="str">
        <f t="shared" si="12"/>
        <v>-</v>
      </c>
      <c r="F41" s="174"/>
      <c r="G41" s="174">
        <f t="shared" si="12"/>
        <v>11</v>
      </c>
      <c r="H41" s="174"/>
      <c r="I41" s="174">
        <f t="shared" si="12"/>
        <v>8</v>
      </c>
      <c r="J41" s="174"/>
      <c r="K41" s="174">
        <f t="shared" si="12"/>
        <v>15</v>
      </c>
      <c r="L41" s="174"/>
      <c r="M41" s="174">
        <f t="shared" si="12"/>
        <v>12</v>
      </c>
      <c r="N41" s="174"/>
      <c r="O41" s="174">
        <f t="shared" si="12"/>
        <v>6</v>
      </c>
      <c r="P41" s="174"/>
      <c r="Q41" s="174" t="str">
        <f t="shared" si="12"/>
        <v>-</v>
      </c>
      <c r="R41" s="174"/>
      <c r="S41" s="174">
        <f t="shared" si="12"/>
        <v>5</v>
      </c>
      <c r="T41" s="174"/>
      <c r="U41" s="174">
        <f t="shared" si="12"/>
        <v>3</v>
      </c>
      <c r="V41" s="174"/>
      <c r="W41" s="174">
        <f t="shared" si="12"/>
        <v>16</v>
      </c>
      <c r="X41" s="174"/>
      <c r="Y41" s="174" t="str">
        <f t="shared" si="12"/>
        <v>-</v>
      </c>
      <c r="Z41" s="174"/>
      <c r="AA41" s="174" t="str">
        <f t="shared" si="12"/>
        <v>-</v>
      </c>
      <c r="AB41" s="174"/>
      <c r="AC41" s="174">
        <f t="shared" si="12"/>
        <v>13</v>
      </c>
      <c r="AD41" s="174"/>
      <c r="AE41" s="174"/>
      <c r="AF41" s="174"/>
      <c r="AG41" s="174"/>
      <c r="AH41" s="174"/>
      <c r="AJ41" s="19">
        <f t="shared" si="9"/>
        <v>10</v>
      </c>
    </row>
    <row r="42" spans="2:36" x14ac:dyDescent="0.3">
      <c r="B42" s="91" t="str">
        <f t="shared" si="6"/>
        <v>Shelby</v>
      </c>
      <c r="C42" s="172">
        <f t="shared" ref="C42:AC42" si="13">IF(C9=C$36,D9,"-")</f>
        <v>14</v>
      </c>
      <c r="D42" s="172"/>
      <c r="E42" s="172" t="str">
        <f t="shared" si="13"/>
        <v>-</v>
      </c>
      <c r="F42" s="172"/>
      <c r="G42" s="172" t="str">
        <f t="shared" si="13"/>
        <v>-</v>
      </c>
      <c r="H42" s="172"/>
      <c r="I42" s="172">
        <f t="shared" si="13"/>
        <v>7</v>
      </c>
      <c r="J42" s="172"/>
      <c r="K42" s="172">
        <f t="shared" si="13"/>
        <v>16</v>
      </c>
      <c r="L42" s="172"/>
      <c r="M42" s="172">
        <f t="shared" si="13"/>
        <v>12</v>
      </c>
      <c r="N42" s="172"/>
      <c r="O42" s="172">
        <f t="shared" si="13"/>
        <v>5</v>
      </c>
      <c r="P42" s="172"/>
      <c r="Q42" s="172" t="str">
        <f t="shared" si="13"/>
        <v>-</v>
      </c>
      <c r="R42" s="172"/>
      <c r="S42" s="172">
        <f t="shared" si="13"/>
        <v>13</v>
      </c>
      <c r="T42" s="172"/>
      <c r="U42" s="172">
        <f t="shared" si="13"/>
        <v>8</v>
      </c>
      <c r="V42" s="172"/>
      <c r="W42" s="172">
        <f t="shared" si="13"/>
        <v>15</v>
      </c>
      <c r="X42" s="172"/>
      <c r="Y42" s="172" t="str">
        <f t="shared" si="13"/>
        <v>-</v>
      </c>
      <c r="Z42" s="172"/>
      <c r="AA42" s="172" t="str">
        <f t="shared" si="13"/>
        <v>-</v>
      </c>
      <c r="AB42" s="172"/>
      <c r="AC42" s="172">
        <f t="shared" si="13"/>
        <v>9</v>
      </c>
      <c r="AD42" s="172"/>
      <c r="AE42" s="172"/>
      <c r="AF42" s="172"/>
      <c r="AG42" s="172"/>
      <c r="AH42" s="172"/>
      <c r="AJ42" s="19">
        <f t="shared" si="9"/>
        <v>9</v>
      </c>
    </row>
    <row r="43" spans="2:36" x14ac:dyDescent="0.3">
      <c r="B43" s="10" t="str">
        <f t="shared" si="6"/>
        <v>Chris</v>
      </c>
      <c r="C43" s="174">
        <f t="shared" ref="C43:AC43" si="14">IF(C10=C$36,D10,"-")</f>
        <v>11</v>
      </c>
      <c r="D43" s="174"/>
      <c r="E43" s="174" t="str">
        <f t="shared" si="14"/>
        <v>-</v>
      </c>
      <c r="F43" s="174"/>
      <c r="G43" s="174">
        <f t="shared" si="14"/>
        <v>8</v>
      </c>
      <c r="H43" s="174"/>
      <c r="I43" s="174">
        <f t="shared" si="14"/>
        <v>5</v>
      </c>
      <c r="J43" s="174"/>
      <c r="K43" s="174">
        <f t="shared" si="14"/>
        <v>16</v>
      </c>
      <c r="L43" s="174"/>
      <c r="M43" s="174">
        <f t="shared" si="14"/>
        <v>10</v>
      </c>
      <c r="N43" s="174"/>
      <c r="O43" s="174">
        <f t="shared" si="14"/>
        <v>9</v>
      </c>
      <c r="P43" s="174"/>
      <c r="Q43" s="174" t="str">
        <f t="shared" si="14"/>
        <v>-</v>
      </c>
      <c r="R43" s="174"/>
      <c r="S43" s="174" t="str">
        <f t="shared" si="14"/>
        <v>-</v>
      </c>
      <c r="T43" s="174"/>
      <c r="U43" s="174" t="str">
        <f t="shared" si="14"/>
        <v>-</v>
      </c>
      <c r="V43" s="174"/>
      <c r="W43" s="174">
        <f t="shared" si="14"/>
        <v>15</v>
      </c>
      <c r="X43" s="174"/>
      <c r="Y43" s="174">
        <f t="shared" si="14"/>
        <v>12</v>
      </c>
      <c r="Z43" s="174"/>
      <c r="AA43" s="174" t="str">
        <f t="shared" si="14"/>
        <v>-</v>
      </c>
      <c r="AB43" s="174"/>
      <c r="AC43" s="174">
        <f t="shared" si="14"/>
        <v>14</v>
      </c>
      <c r="AD43" s="174"/>
      <c r="AE43" s="174"/>
      <c r="AF43" s="174"/>
      <c r="AG43" s="174"/>
      <c r="AH43" s="174"/>
      <c r="AJ43" s="19">
        <f t="shared" si="9"/>
        <v>9</v>
      </c>
    </row>
    <row r="44" spans="2:36" x14ac:dyDescent="0.3">
      <c r="B44" s="91" t="str">
        <f t="shared" si="6"/>
        <v>Jeremy</v>
      </c>
      <c r="C44" s="172">
        <f t="shared" ref="C44:AC44" si="15">IF(C11=C$36,D11,"-")</f>
        <v>10</v>
      </c>
      <c r="D44" s="172"/>
      <c r="E44" s="172" t="str">
        <f t="shared" si="15"/>
        <v>-</v>
      </c>
      <c r="F44" s="172"/>
      <c r="G44" s="172">
        <f t="shared" si="15"/>
        <v>9</v>
      </c>
      <c r="H44" s="172"/>
      <c r="I44" s="172">
        <f t="shared" si="15"/>
        <v>11</v>
      </c>
      <c r="J44" s="172"/>
      <c r="K44" s="172">
        <f t="shared" si="15"/>
        <v>16</v>
      </c>
      <c r="L44" s="172"/>
      <c r="M44" s="172">
        <f t="shared" si="15"/>
        <v>4</v>
      </c>
      <c r="N44" s="172"/>
      <c r="O44" s="172">
        <f t="shared" si="15"/>
        <v>7</v>
      </c>
      <c r="P44" s="172"/>
      <c r="Q44" s="172" t="str">
        <f t="shared" si="15"/>
        <v>-</v>
      </c>
      <c r="R44" s="172"/>
      <c r="S44" s="172">
        <f t="shared" si="15"/>
        <v>3</v>
      </c>
      <c r="T44" s="172"/>
      <c r="U44" s="172">
        <f t="shared" si="15"/>
        <v>6</v>
      </c>
      <c r="V44" s="172"/>
      <c r="W44" s="172">
        <f t="shared" si="15"/>
        <v>15</v>
      </c>
      <c r="X44" s="172"/>
      <c r="Y44" s="172" t="str">
        <f t="shared" si="15"/>
        <v>-</v>
      </c>
      <c r="Z44" s="172"/>
      <c r="AA44" s="172" t="str">
        <f t="shared" si="15"/>
        <v>-</v>
      </c>
      <c r="AB44" s="172"/>
      <c r="AC44" s="172">
        <f t="shared" si="15"/>
        <v>14</v>
      </c>
      <c r="AD44" s="172"/>
      <c r="AE44" s="172"/>
      <c r="AF44" s="172"/>
      <c r="AG44" s="172"/>
      <c r="AH44" s="172"/>
      <c r="AJ44" s="19">
        <f t="shared" si="9"/>
        <v>10</v>
      </c>
    </row>
    <row r="45" spans="2:36" x14ac:dyDescent="0.3">
      <c r="B45" s="10" t="str">
        <f t="shared" si="6"/>
        <v>Sam</v>
      </c>
      <c r="C45" s="174">
        <f t="shared" ref="C45:AC45" si="16">IF(C12=C$36,D12,"-")</f>
        <v>16</v>
      </c>
      <c r="D45" s="174"/>
      <c r="E45" s="174">
        <f t="shared" si="16"/>
        <v>3</v>
      </c>
      <c r="F45" s="174"/>
      <c r="G45" s="174">
        <f t="shared" si="16"/>
        <v>13</v>
      </c>
      <c r="H45" s="174"/>
      <c r="I45" s="174">
        <f t="shared" si="16"/>
        <v>9</v>
      </c>
      <c r="J45" s="174"/>
      <c r="K45" s="174">
        <f t="shared" si="16"/>
        <v>15</v>
      </c>
      <c r="L45" s="174"/>
      <c r="M45" s="174">
        <f t="shared" si="16"/>
        <v>8</v>
      </c>
      <c r="N45" s="174"/>
      <c r="O45" s="174">
        <f t="shared" si="16"/>
        <v>12</v>
      </c>
      <c r="P45" s="174"/>
      <c r="Q45" s="174" t="str">
        <f t="shared" si="16"/>
        <v>-</v>
      </c>
      <c r="R45" s="174"/>
      <c r="S45" s="174">
        <f t="shared" si="16"/>
        <v>6</v>
      </c>
      <c r="T45" s="174"/>
      <c r="U45" s="174" t="str">
        <f t="shared" si="16"/>
        <v>-</v>
      </c>
      <c r="V45" s="174"/>
      <c r="W45" s="174">
        <f t="shared" si="16"/>
        <v>14</v>
      </c>
      <c r="X45" s="174"/>
      <c r="Y45" s="174" t="str">
        <f t="shared" si="16"/>
        <v>-</v>
      </c>
      <c r="Z45" s="174"/>
      <c r="AA45" s="174">
        <f t="shared" si="16"/>
        <v>5</v>
      </c>
      <c r="AB45" s="174"/>
      <c r="AC45" s="174">
        <f t="shared" si="16"/>
        <v>10</v>
      </c>
      <c r="AD45" s="174"/>
      <c r="AE45" s="174"/>
      <c r="AF45" s="174"/>
      <c r="AG45" s="174"/>
      <c r="AH45" s="174"/>
      <c r="AJ45" s="19">
        <f t="shared" si="9"/>
        <v>11</v>
      </c>
    </row>
    <row r="46" spans="2:36" x14ac:dyDescent="0.3">
      <c r="B46" s="91" t="str">
        <f t="shared" si="6"/>
        <v>Cody</v>
      </c>
      <c r="C46" s="172">
        <f t="shared" ref="C46:AC46" si="17">IF(C13=C$36,D13,"-")</f>
        <v>14</v>
      </c>
      <c r="D46" s="172"/>
      <c r="E46" s="172" t="str">
        <f t="shared" si="17"/>
        <v>-</v>
      </c>
      <c r="F46" s="172"/>
      <c r="G46" s="172">
        <f t="shared" si="17"/>
        <v>12</v>
      </c>
      <c r="H46" s="172"/>
      <c r="I46" s="172">
        <f t="shared" si="17"/>
        <v>9</v>
      </c>
      <c r="J46" s="172"/>
      <c r="K46" s="172">
        <f t="shared" si="17"/>
        <v>16</v>
      </c>
      <c r="L46" s="172"/>
      <c r="M46" s="172">
        <f t="shared" si="17"/>
        <v>13</v>
      </c>
      <c r="N46" s="172"/>
      <c r="O46" s="172">
        <f t="shared" si="17"/>
        <v>8</v>
      </c>
      <c r="P46" s="172"/>
      <c r="Q46" s="172" t="str">
        <f t="shared" si="17"/>
        <v>-</v>
      </c>
      <c r="R46" s="172"/>
      <c r="S46" s="172">
        <f t="shared" si="17"/>
        <v>6</v>
      </c>
      <c r="T46" s="172"/>
      <c r="U46" s="172" t="str">
        <f t="shared" si="17"/>
        <v>-</v>
      </c>
      <c r="V46" s="172"/>
      <c r="W46" s="172">
        <f t="shared" si="17"/>
        <v>15</v>
      </c>
      <c r="X46" s="172"/>
      <c r="Y46" s="172" t="str">
        <f t="shared" si="17"/>
        <v>-</v>
      </c>
      <c r="Z46" s="172"/>
      <c r="AA46" s="172" t="str">
        <f t="shared" si="17"/>
        <v>-</v>
      </c>
      <c r="AB46" s="172"/>
      <c r="AC46" s="172">
        <f t="shared" si="17"/>
        <v>3</v>
      </c>
      <c r="AD46" s="172"/>
      <c r="AE46" s="172"/>
      <c r="AF46" s="172"/>
      <c r="AG46" s="172"/>
      <c r="AH46" s="172"/>
      <c r="AJ46" s="19">
        <f t="shared" si="9"/>
        <v>9</v>
      </c>
    </row>
    <row r="47" spans="2:36" x14ac:dyDescent="0.3">
      <c r="B47" s="10" t="str">
        <f t="shared" si="6"/>
        <v>Tom</v>
      </c>
      <c r="C47" s="174">
        <f t="shared" ref="C47:AC47" si="18">IF(C14=C$36,D14,"-")</f>
        <v>8</v>
      </c>
      <c r="D47" s="174"/>
      <c r="E47" s="174" t="str">
        <f t="shared" si="18"/>
        <v>-</v>
      </c>
      <c r="F47" s="174"/>
      <c r="G47" s="174">
        <f t="shared" si="18"/>
        <v>9</v>
      </c>
      <c r="H47" s="174"/>
      <c r="I47" s="174">
        <f t="shared" si="18"/>
        <v>10</v>
      </c>
      <c r="J47" s="174"/>
      <c r="K47" s="174">
        <f t="shared" si="18"/>
        <v>15</v>
      </c>
      <c r="L47" s="174"/>
      <c r="M47" s="174">
        <f t="shared" si="18"/>
        <v>12</v>
      </c>
      <c r="N47" s="174"/>
      <c r="O47" s="174">
        <f t="shared" si="18"/>
        <v>13</v>
      </c>
      <c r="P47" s="174"/>
      <c r="Q47" s="174" t="str">
        <f t="shared" si="18"/>
        <v>-</v>
      </c>
      <c r="R47" s="174"/>
      <c r="S47" s="174">
        <f t="shared" si="18"/>
        <v>11</v>
      </c>
      <c r="T47" s="174"/>
      <c r="U47" s="174" t="str">
        <f t="shared" si="18"/>
        <v>-</v>
      </c>
      <c r="V47" s="174"/>
      <c r="W47" s="174">
        <f t="shared" si="18"/>
        <v>16</v>
      </c>
      <c r="X47" s="174"/>
      <c r="Y47" s="174" t="str">
        <f t="shared" si="18"/>
        <v>-</v>
      </c>
      <c r="Z47" s="174"/>
      <c r="AA47" s="174" t="str">
        <f t="shared" si="18"/>
        <v>-</v>
      </c>
      <c r="AB47" s="174"/>
      <c r="AC47" s="174">
        <f t="shared" si="18"/>
        <v>14</v>
      </c>
      <c r="AD47" s="174"/>
      <c r="AE47" s="174"/>
      <c r="AF47" s="174"/>
      <c r="AG47" s="174"/>
      <c r="AH47" s="174"/>
      <c r="AJ47" s="19">
        <f t="shared" si="9"/>
        <v>9</v>
      </c>
    </row>
    <row r="48" spans="2:36" x14ac:dyDescent="0.3">
      <c r="B48" s="91" t="str">
        <f t="shared" si="6"/>
        <v>Austin</v>
      </c>
      <c r="C48" s="172">
        <f t="shared" ref="C48:AC48" si="19">IF(C15=C$36,D15,"-")</f>
        <v>14</v>
      </c>
      <c r="D48" s="172"/>
      <c r="E48" s="172">
        <f t="shared" si="19"/>
        <v>8</v>
      </c>
      <c r="F48" s="172"/>
      <c r="G48" s="172">
        <f t="shared" si="19"/>
        <v>10</v>
      </c>
      <c r="H48" s="172"/>
      <c r="I48" s="172">
        <f t="shared" si="19"/>
        <v>15</v>
      </c>
      <c r="J48" s="172"/>
      <c r="K48" s="172">
        <f t="shared" si="19"/>
        <v>13</v>
      </c>
      <c r="L48" s="172"/>
      <c r="M48" s="172">
        <f t="shared" si="19"/>
        <v>11</v>
      </c>
      <c r="N48" s="172"/>
      <c r="O48" s="172">
        <f t="shared" si="19"/>
        <v>6</v>
      </c>
      <c r="P48" s="172"/>
      <c r="Q48" s="172" t="str">
        <f t="shared" si="19"/>
        <v>-</v>
      </c>
      <c r="R48" s="172"/>
      <c r="S48" s="172">
        <f t="shared" si="19"/>
        <v>4</v>
      </c>
      <c r="T48" s="172"/>
      <c r="U48" s="172">
        <f t="shared" si="19"/>
        <v>3</v>
      </c>
      <c r="V48" s="172"/>
      <c r="W48" s="172">
        <f t="shared" si="19"/>
        <v>16</v>
      </c>
      <c r="X48" s="172"/>
      <c r="Y48" s="172" t="str">
        <f t="shared" si="19"/>
        <v>-</v>
      </c>
      <c r="Z48" s="172"/>
      <c r="AA48" s="172" t="str">
        <f t="shared" si="19"/>
        <v>-</v>
      </c>
      <c r="AB48" s="172"/>
      <c r="AC48" s="172">
        <f t="shared" si="19"/>
        <v>12</v>
      </c>
      <c r="AD48" s="172"/>
      <c r="AE48" s="172"/>
      <c r="AF48" s="172"/>
      <c r="AG48" s="172"/>
      <c r="AH48" s="172"/>
      <c r="AJ48" s="19">
        <f t="shared" si="9"/>
        <v>11</v>
      </c>
    </row>
    <row r="49" spans="2:36" x14ac:dyDescent="0.3">
      <c r="B49" s="10" t="str">
        <f t="shared" si="6"/>
        <v>Cecil</v>
      </c>
      <c r="C49" s="174">
        <f t="shared" ref="C49:AC49" si="20">IF(C16=C$36,D16,"-")</f>
        <v>14</v>
      </c>
      <c r="D49" s="174"/>
      <c r="E49" s="174" t="str">
        <f t="shared" si="20"/>
        <v>-</v>
      </c>
      <c r="F49" s="174"/>
      <c r="G49" s="174">
        <f t="shared" si="20"/>
        <v>8</v>
      </c>
      <c r="H49" s="174"/>
      <c r="I49" s="174">
        <f t="shared" si="20"/>
        <v>6</v>
      </c>
      <c r="J49" s="174"/>
      <c r="K49" s="174">
        <f t="shared" si="20"/>
        <v>15</v>
      </c>
      <c r="L49" s="174"/>
      <c r="M49" s="174">
        <f t="shared" si="20"/>
        <v>12</v>
      </c>
      <c r="N49" s="174"/>
      <c r="O49" s="174">
        <f t="shared" si="20"/>
        <v>7</v>
      </c>
      <c r="P49" s="174"/>
      <c r="Q49" s="174" t="str">
        <f t="shared" si="20"/>
        <v>-</v>
      </c>
      <c r="R49" s="174"/>
      <c r="S49" s="174">
        <f t="shared" si="20"/>
        <v>13</v>
      </c>
      <c r="T49" s="174"/>
      <c r="U49" s="174">
        <f t="shared" si="20"/>
        <v>3</v>
      </c>
      <c r="V49" s="174"/>
      <c r="W49" s="174">
        <f t="shared" si="20"/>
        <v>16</v>
      </c>
      <c r="X49" s="174"/>
      <c r="Y49" s="174" t="str">
        <f t="shared" si="20"/>
        <v>-</v>
      </c>
      <c r="Z49" s="174"/>
      <c r="AA49" s="174" t="str">
        <f t="shared" si="20"/>
        <v>-</v>
      </c>
      <c r="AB49" s="174"/>
      <c r="AC49" s="174">
        <f t="shared" si="20"/>
        <v>11</v>
      </c>
      <c r="AD49" s="174"/>
      <c r="AE49" s="174"/>
      <c r="AF49" s="174"/>
      <c r="AG49" s="174"/>
      <c r="AH49" s="174"/>
      <c r="AJ49" s="19">
        <f t="shared" si="9"/>
        <v>10</v>
      </c>
    </row>
    <row r="50" spans="2:36" x14ac:dyDescent="0.3">
      <c r="B50" s="91" t="str">
        <f t="shared" si="6"/>
        <v>Thadd</v>
      </c>
      <c r="C50" s="172">
        <f t="shared" ref="C50:AC50" si="21">IF(C17=C$36,D17,"-")</f>
        <v>12</v>
      </c>
      <c r="D50" s="172"/>
      <c r="E50" s="172" t="str">
        <f t="shared" si="21"/>
        <v>-</v>
      </c>
      <c r="F50" s="172"/>
      <c r="G50" s="172">
        <f t="shared" si="21"/>
        <v>7</v>
      </c>
      <c r="H50" s="172"/>
      <c r="I50" s="172">
        <f t="shared" si="21"/>
        <v>8</v>
      </c>
      <c r="J50" s="172"/>
      <c r="K50" s="172">
        <f t="shared" si="21"/>
        <v>14</v>
      </c>
      <c r="L50" s="172"/>
      <c r="M50" s="172">
        <f t="shared" si="21"/>
        <v>11</v>
      </c>
      <c r="N50" s="172"/>
      <c r="O50" s="172">
        <f t="shared" si="21"/>
        <v>10</v>
      </c>
      <c r="P50" s="172"/>
      <c r="Q50" s="172" t="str">
        <f t="shared" si="21"/>
        <v>-</v>
      </c>
      <c r="R50" s="172"/>
      <c r="S50" s="172">
        <f t="shared" si="21"/>
        <v>4</v>
      </c>
      <c r="T50" s="172"/>
      <c r="U50" s="172" t="str">
        <f t="shared" si="21"/>
        <v>-</v>
      </c>
      <c r="V50" s="172"/>
      <c r="W50" s="172">
        <f t="shared" si="21"/>
        <v>15</v>
      </c>
      <c r="X50" s="172"/>
      <c r="Y50" s="172" t="str">
        <f t="shared" si="21"/>
        <v>-</v>
      </c>
      <c r="Z50" s="172"/>
      <c r="AA50" s="172" t="str">
        <f t="shared" si="21"/>
        <v>-</v>
      </c>
      <c r="AB50" s="172"/>
      <c r="AC50" s="172">
        <f t="shared" si="21"/>
        <v>16</v>
      </c>
      <c r="AD50" s="172"/>
      <c r="AE50" s="172"/>
      <c r="AF50" s="172"/>
      <c r="AG50" s="172"/>
      <c r="AH50" s="172"/>
      <c r="AJ50" s="19">
        <f t="shared" si="9"/>
        <v>9</v>
      </c>
    </row>
    <row r="51" spans="2:36" x14ac:dyDescent="0.3">
      <c r="B51" s="10" t="str">
        <f t="shared" si="6"/>
        <v>Walker</v>
      </c>
      <c r="C51" s="174">
        <f t="shared" ref="C51:AC51" si="22">IF(C18=C$36,D18,"-")</f>
        <v>14</v>
      </c>
      <c r="D51" s="174"/>
      <c r="E51" s="174" t="str">
        <f t="shared" si="22"/>
        <v>-</v>
      </c>
      <c r="F51" s="174"/>
      <c r="G51" s="174">
        <f t="shared" si="22"/>
        <v>10</v>
      </c>
      <c r="H51" s="174"/>
      <c r="I51" s="174">
        <f t="shared" si="22"/>
        <v>12</v>
      </c>
      <c r="J51" s="174"/>
      <c r="K51" s="174">
        <f t="shared" si="22"/>
        <v>15</v>
      </c>
      <c r="L51" s="174"/>
      <c r="M51" s="174">
        <f t="shared" si="22"/>
        <v>8</v>
      </c>
      <c r="N51" s="174"/>
      <c r="O51" s="174">
        <f t="shared" si="22"/>
        <v>7</v>
      </c>
      <c r="P51" s="174"/>
      <c r="Q51" s="174" t="str">
        <f t="shared" si="22"/>
        <v>-</v>
      </c>
      <c r="R51" s="174"/>
      <c r="S51" s="174">
        <f t="shared" si="22"/>
        <v>5</v>
      </c>
      <c r="T51" s="174"/>
      <c r="U51" s="174">
        <f t="shared" si="22"/>
        <v>4</v>
      </c>
      <c r="V51" s="174"/>
      <c r="W51" s="174">
        <f t="shared" si="22"/>
        <v>16</v>
      </c>
      <c r="X51" s="174"/>
      <c r="Y51" s="174" t="str">
        <f t="shared" si="22"/>
        <v>-</v>
      </c>
      <c r="Z51" s="174"/>
      <c r="AA51" s="174" t="str">
        <f t="shared" si="22"/>
        <v>-</v>
      </c>
      <c r="AB51" s="174"/>
      <c r="AC51" s="174">
        <f t="shared" si="22"/>
        <v>13</v>
      </c>
      <c r="AD51" s="174"/>
      <c r="AE51" s="174"/>
      <c r="AF51" s="174"/>
      <c r="AG51" s="174"/>
      <c r="AH51" s="174"/>
      <c r="AJ51" s="19">
        <f t="shared" si="9"/>
        <v>10</v>
      </c>
    </row>
    <row r="52" spans="2:36" x14ac:dyDescent="0.3">
      <c r="B52" s="97" t="str">
        <f t="shared" si="6"/>
        <v>A. Little</v>
      </c>
      <c r="C52" s="172">
        <f t="shared" ref="C52:AC52" si="23">IF(C19=C$36,D19,"-")</f>
        <v>12</v>
      </c>
      <c r="D52" s="172"/>
      <c r="E52" s="172" t="str">
        <f t="shared" si="23"/>
        <v>-</v>
      </c>
      <c r="F52" s="172"/>
      <c r="G52" s="172">
        <f t="shared" si="23"/>
        <v>8</v>
      </c>
      <c r="H52" s="172"/>
      <c r="I52" s="172">
        <f t="shared" si="23"/>
        <v>11</v>
      </c>
      <c r="J52" s="172"/>
      <c r="K52" s="172">
        <f t="shared" si="23"/>
        <v>16</v>
      </c>
      <c r="L52" s="172"/>
      <c r="M52" s="172">
        <f t="shared" si="23"/>
        <v>14</v>
      </c>
      <c r="N52" s="172"/>
      <c r="O52" s="172">
        <f t="shared" si="23"/>
        <v>7</v>
      </c>
      <c r="P52" s="172"/>
      <c r="Q52" s="172" t="str">
        <f t="shared" si="23"/>
        <v>-</v>
      </c>
      <c r="R52" s="172"/>
      <c r="S52" s="172" t="str">
        <f t="shared" si="23"/>
        <v>-</v>
      </c>
      <c r="T52" s="172"/>
      <c r="U52" s="172" t="str">
        <f t="shared" si="23"/>
        <v>-</v>
      </c>
      <c r="V52" s="172"/>
      <c r="W52" s="172">
        <f t="shared" si="23"/>
        <v>15</v>
      </c>
      <c r="X52" s="172"/>
      <c r="Y52" s="172" t="str">
        <f t="shared" si="23"/>
        <v>-</v>
      </c>
      <c r="Z52" s="172"/>
      <c r="AA52" s="172">
        <f t="shared" si="23"/>
        <v>4</v>
      </c>
      <c r="AB52" s="172"/>
      <c r="AC52" s="172">
        <f t="shared" si="23"/>
        <v>13</v>
      </c>
      <c r="AD52" s="172"/>
      <c r="AE52" s="172"/>
      <c r="AF52" s="172"/>
      <c r="AG52" s="172"/>
      <c r="AH52" s="172"/>
      <c r="AJ52" s="19">
        <f t="shared" si="9"/>
        <v>9</v>
      </c>
    </row>
    <row r="53" spans="2:36" x14ac:dyDescent="0.3">
      <c r="B53" s="10" t="str">
        <f t="shared" si="6"/>
        <v>Carly</v>
      </c>
      <c r="C53" s="174">
        <f t="shared" ref="C53:AC53" si="24">IF(C20=C$36,D20,"-")</f>
        <v>12</v>
      </c>
      <c r="D53" s="174"/>
      <c r="E53" s="174" t="str">
        <f t="shared" si="24"/>
        <v>-</v>
      </c>
      <c r="F53" s="174"/>
      <c r="G53" s="174">
        <f t="shared" si="24"/>
        <v>13</v>
      </c>
      <c r="H53" s="174"/>
      <c r="I53" s="174" t="str">
        <f t="shared" si="24"/>
        <v>-</v>
      </c>
      <c r="J53" s="174"/>
      <c r="K53" s="174">
        <f t="shared" si="24"/>
        <v>15</v>
      </c>
      <c r="L53" s="174"/>
      <c r="M53" s="174">
        <f t="shared" si="24"/>
        <v>7</v>
      </c>
      <c r="N53" s="174"/>
      <c r="O53" s="174" t="str">
        <f t="shared" si="24"/>
        <v>-</v>
      </c>
      <c r="P53" s="174"/>
      <c r="Q53" s="174" t="str">
        <f t="shared" si="24"/>
        <v>-</v>
      </c>
      <c r="R53" s="174"/>
      <c r="S53" s="174">
        <f t="shared" si="24"/>
        <v>8</v>
      </c>
      <c r="T53" s="174"/>
      <c r="U53" s="174">
        <f t="shared" si="24"/>
        <v>3</v>
      </c>
      <c r="V53" s="174"/>
      <c r="W53" s="174">
        <f t="shared" si="24"/>
        <v>16</v>
      </c>
      <c r="X53" s="174"/>
      <c r="Y53" s="174" t="str">
        <f t="shared" si="24"/>
        <v>-</v>
      </c>
      <c r="Z53" s="174"/>
      <c r="AA53" s="174">
        <f t="shared" si="24"/>
        <v>10</v>
      </c>
      <c r="AB53" s="174"/>
      <c r="AC53" s="174">
        <f t="shared" si="24"/>
        <v>14</v>
      </c>
      <c r="AD53" s="174"/>
      <c r="AE53" s="174"/>
      <c r="AF53" s="174"/>
      <c r="AG53" s="174"/>
      <c r="AH53" s="174"/>
      <c r="AJ53" s="19">
        <f t="shared" si="9"/>
        <v>9</v>
      </c>
    </row>
    <row r="54" spans="2:36" x14ac:dyDescent="0.3">
      <c r="B54" s="88" t="str">
        <f t="shared" si="6"/>
        <v>Bobbo</v>
      </c>
      <c r="C54" s="172">
        <f t="shared" ref="C54:AC54" si="25">IF(C21=C$36,D21,"-")</f>
        <v>14</v>
      </c>
      <c r="D54" s="172"/>
      <c r="E54" s="172" t="str">
        <f t="shared" si="25"/>
        <v>-</v>
      </c>
      <c r="F54" s="172"/>
      <c r="G54" s="172">
        <f t="shared" si="25"/>
        <v>13</v>
      </c>
      <c r="H54" s="172"/>
      <c r="I54" s="172">
        <f t="shared" si="25"/>
        <v>8</v>
      </c>
      <c r="J54" s="172"/>
      <c r="K54" s="172">
        <f t="shared" si="25"/>
        <v>16</v>
      </c>
      <c r="L54" s="172"/>
      <c r="M54" s="172">
        <f t="shared" si="25"/>
        <v>12</v>
      </c>
      <c r="N54" s="172"/>
      <c r="O54" s="172">
        <f t="shared" si="25"/>
        <v>11</v>
      </c>
      <c r="P54" s="172"/>
      <c r="Q54" s="172">
        <f t="shared" si="25"/>
        <v>5</v>
      </c>
      <c r="R54" s="172"/>
      <c r="S54" s="172">
        <f t="shared" si="25"/>
        <v>7</v>
      </c>
      <c r="T54" s="172"/>
      <c r="U54" s="172" t="str">
        <f t="shared" si="25"/>
        <v>-</v>
      </c>
      <c r="V54" s="172"/>
      <c r="W54" s="172">
        <f t="shared" si="25"/>
        <v>15</v>
      </c>
      <c r="X54" s="172"/>
      <c r="Y54" s="172" t="str">
        <f t="shared" si="25"/>
        <v>-</v>
      </c>
      <c r="Z54" s="172"/>
      <c r="AA54" s="172" t="str">
        <f t="shared" si="25"/>
        <v>-</v>
      </c>
      <c r="AB54" s="172"/>
      <c r="AC54" s="172">
        <f t="shared" si="25"/>
        <v>6</v>
      </c>
      <c r="AD54" s="172"/>
      <c r="AE54" s="172"/>
      <c r="AF54" s="172"/>
      <c r="AG54" s="172"/>
      <c r="AH54" s="172"/>
      <c r="AJ54" s="19">
        <f t="shared" si="9"/>
        <v>10</v>
      </c>
    </row>
    <row r="55" spans="2:36" x14ac:dyDescent="0.3">
      <c r="B55" s="83" t="str">
        <f t="shared" si="6"/>
        <v>Trent</v>
      </c>
      <c r="C55" s="174">
        <f t="shared" ref="C55:AC55" si="26">IF(C22=C$36,D22,"-")</f>
        <v>12</v>
      </c>
      <c r="D55" s="174"/>
      <c r="E55" s="174" t="str">
        <f t="shared" si="26"/>
        <v>-</v>
      </c>
      <c r="F55" s="174"/>
      <c r="G55" s="174">
        <f t="shared" si="26"/>
        <v>10</v>
      </c>
      <c r="H55" s="174"/>
      <c r="I55" s="174">
        <f t="shared" si="26"/>
        <v>8</v>
      </c>
      <c r="J55" s="174"/>
      <c r="K55" s="174">
        <f t="shared" si="26"/>
        <v>15</v>
      </c>
      <c r="L55" s="174"/>
      <c r="M55" s="174">
        <f t="shared" si="26"/>
        <v>6</v>
      </c>
      <c r="N55" s="174"/>
      <c r="O55" s="174">
        <f t="shared" si="26"/>
        <v>7</v>
      </c>
      <c r="P55" s="174"/>
      <c r="Q55" s="174">
        <f t="shared" si="26"/>
        <v>4</v>
      </c>
      <c r="R55" s="174"/>
      <c r="S55" s="174">
        <f t="shared" si="26"/>
        <v>14</v>
      </c>
      <c r="T55" s="174"/>
      <c r="U55" s="174">
        <f t="shared" si="26"/>
        <v>9</v>
      </c>
      <c r="V55" s="174"/>
      <c r="W55" s="174">
        <f t="shared" si="26"/>
        <v>16</v>
      </c>
      <c r="X55" s="174"/>
      <c r="Y55" s="174" t="str">
        <f t="shared" si="26"/>
        <v>-</v>
      </c>
      <c r="Z55" s="174"/>
      <c r="AA55" s="174" t="str">
        <f t="shared" si="26"/>
        <v>-</v>
      </c>
      <c r="AB55" s="174"/>
      <c r="AC55" s="174">
        <f t="shared" si="26"/>
        <v>13</v>
      </c>
      <c r="AD55" s="174"/>
      <c r="AE55" s="174"/>
      <c r="AF55" s="174"/>
      <c r="AG55" s="174"/>
      <c r="AH55" s="174"/>
      <c r="AJ55" s="19">
        <f t="shared" si="9"/>
        <v>11</v>
      </c>
    </row>
    <row r="56" spans="2:36" x14ac:dyDescent="0.3">
      <c r="B56" s="88" t="str">
        <f t="shared" si="6"/>
        <v>Dean</v>
      </c>
      <c r="C56" s="172">
        <f t="shared" ref="C56:AC56" si="27">IF(C23=C$36,D23,"-")</f>
        <v>9</v>
      </c>
      <c r="D56" s="172"/>
      <c r="E56" s="172" t="str">
        <f t="shared" si="27"/>
        <v>-</v>
      </c>
      <c r="F56" s="172"/>
      <c r="G56" s="172">
        <f t="shared" si="27"/>
        <v>8</v>
      </c>
      <c r="H56" s="172"/>
      <c r="I56" s="172">
        <f t="shared" si="27"/>
        <v>3</v>
      </c>
      <c r="J56" s="172"/>
      <c r="K56" s="172">
        <f t="shared" si="27"/>
        <v>16</v>
      </c>
      <c r="L56" s="172"/>
      <c r="M56" s="172">
        <f t="shared" si="27"/>
        <v>11</v>
      </c>
      <c r="N56" s="172"/>
      <c r="O56" s="172">
        <f t="shared" si="27"/>
        <v>15</v>
      </c>
      <c r="P56" s="172"/>
      <c r="Q56" s="172" t="str">
        <f t="shared" si="27"/>
        <v>-</v>
      </c>
      <c r="R56" s="172"/>
      <c r="S56" s="172">
        <f t="shared" si="27"/>
        <v>5</v>
      </c>
      <c r="T56" s="172"/>
      <c r="U56" s="172" t="str">
        <f t="shared" si="27"/>
        <v>-</v>
      </c>
      <c r="V56" s="172"/>
      <c r="W56" s="172">
        <f t="shared" si="27"/>
        <v>13</v>
      </c>
      <c r="X56" s="172"/>
      <c r="Y56" s="172" t="str">
        <f t="shared" si="27"/>
        <v>-</v>
      </c>
      <c r="Z56" s="172"/>
      <c r="AA56" s="172" t="str">
        <f t="shared" si="27"/>
        <v>-</v>
      </c>
      <c r="AB56" s="172"/>
      <c r="AC56" s="172">
        <f t="shared" si="27"/>
        <v>12</v>
      </c>
      <c r="AD56" s="172"/>
      <c r="AE56" s="172"/>
      <c r="AF56" s="172"/>
      <c r="AG56" s="172"/>
      <c r="AH56" s="172"/>
      <c r="AJ56" s="19">
        <f t="shared" si="9"/>
        <v>9</v>
      </c>
    </row>
    <row r="57" spans="2:36" x14ac:dyDescent="0.3">
      <c r="B57" s="83" t="str">
        <f t="shared" si="6"/>
        <v>Randi</v>
      </c>
      <c r="C57" s="174">
        <f t="shared" ref="C57:AC57" si="28">IF(C24=C$36,D24,"-")</f>
        <v>12</v>
      </c>
      <c r="D57" s="174"/>
      <c r="E57" s="174" t="str">
        <f t="shared" si="28"/>
        <v>-</v>
      </c>
      <c r="F57" s="174"/>
      <c r="G57" s="174">
        <f t="shared" si="28"/>
        <v>14</v>
      </c>
      <c r="H57" s="174"/>
      <c r="I57" s="174">
        <f t="shared" si="28"/>
        <v>8</v>
      </c>
      <c r="J57" s="174"/>
      <c r="K57" s="174">
        <f t="shared" si="28"/>
        <v>16</v>
      </c>
      <c r="L57" s="174"/>
      <c r="M57" s="174">
        <f t="shared" si="28"/>
        <v>11</v>
      </c>
      <c r="N57" s="174"/>
      <c r="O57" s="174">
        <f t="shared" si="28"/>
        <v>4</v>
      </c>
      <c r="P57" s="174"/>
      <c r="Q57" s="174" t="str">
        <f t="shared" si="28"/>
        <v>-</v>
      </c>
      <c r="R57" s="174"/>
      <c r="S57" s="174">
        <f t="shared" si="28"/>
        <v>9</v>
      </c>
      <c r="T57" s="174"/>
      <c r="U57" s="174" t="str">
        <f t="shared" si="28"/>
        <v>-</v>
      </c>
      <c r="V57" s="174"/>
      <c r="W57" s="174">
        <f t="shared" si="28"/>
        <v>15</v>
      </c>
      <c r="X57" s="174"/>
      <c r="Y57" s="174" t="str">
        <f t="shared" si="28"/>
        <v>-</v>
      </c>
      <c r="Z57" s="174"/>
      <c r="AA57" s="174" t="str">
        <f t="shared" si="28"/>
        <v>-</v>
      </c>
      <c r="AB57" s="174"/>
      <c r="AC57" s="174">
        <f t="shared" si="28"/>
        <v>13</v>
      </c>
      <c r="AD57" s="174"/>
      <c r="AE57" s="174"/>
      <c r="AF57" s="174"/>
      <c r="AG57" s="174"/>
      <c r="AH57" s="174"/>
      <c r="AJ57" s="19">
        <f t="shared" si="9"/>
        <v>9</v>
      </c>
    </row>
    <row r="58" spans="2:36" x14ac:dyDescent="0.3">
      <c r="B58" s="88" t="str">
        <f t="shared" si="6"/>
        <v>Brett J.</v>
      </c>
      <c r="C58" s="172">
        <f t="shared" ref="C58:AC58" si="29">IF(C25=C$36,D25,"-")</f>
        <v>14</v>
      </c>
      <c r="D58" s="172"/>
      <c r="E58" s="172" t="str">
        <f t="shared" si="29"/>
        <v>-</v>
      </c>
      <c r="F58" s="172"/>
      <c r="G58" s="172" t="str">
        <f t="shared" si="29"/>
        <v>-</v>
      </c>
      <c r="H58" s="172"/>
      <c r="I58" s="172">
        <f t="shared" si="29"/>
        <v>8</v>
      </c>
      <c r="J58" s="172"/>
      <c r="K58" s="172">
        <f t="shared" si="29"/>
        <v>15</v>
      </c>
      <c r="L58" s="172"/>
      <c r="M58" s="172">
        <f t="shared" si="29"/>
        <v>13</v>
      </c>
      <c r="N58" s="172"/>
      <c r="O58" s="172">
        <f t="shared" si="29"/>
        <v>10</v>
      </c>
      <c r="P58" s="172"/>
      <c r="Q58" s="172" t="str">
        <f t="shared" si="29"/>
        <v>-</v>
      </c>
      <c r="R58" s="172"/>
      <c r="S58" s="172">
        <f t="shared" si="29"/>
        <v>7</v>
      </c>
      <c r="T58" s="172"/>
      <c r="U58" s="172">
        <f t="shared" si="29"/>
        <v>4</v>
      </c>
      <c r="V58" s="172"/>
      <c r="W58" s="172">
        <f t="shared" si="29"/>
        <v>16</v>
      </c>
      <c r="X58" s="172"/>
      <c r="Y58" s="172" t="str">
        <f t="shared" si="29"/>
        <v>-</v>
      </c>
      <c r="Z58" s="172"/>
      <c r="AA58" s="172">
        <f t="shared" si="29"/>
        <v>6</v>
      </c>
      <c r="AB58" s="172"/>
      <c r="AC58" s="172">
        <f t="shared" si="29"/>
        <v>9</v>
      </c>
      <c r="AD58" s="172"/>
      <c r="AE58" s="172"/>
      <c r="AF58" s="172"/>
      <c r="AG58" s="172"/>
      <c r="AH58" s="172"/>
      <c r="AJ58" s="19">
        <f t="shared" si="9"/>
        <v>10</v>
      </c>
    </row>
    <row r="59" spans="2:36" x14ac:dyDescent="0.3">
      <c r="B59" s="83" t="str">
        <f t="shared" si="6"/>
        <v>Derek</v>
      </c>
      <c r="C59" s="174">
        <f t="shared" ref="C59:AC59" si="30">IF(C26=C$36,D26,"-")</f>
        <v>11</v>
      </c>
      <c r="D59" s="174"/>
      <c r="E59" s="174" t="str">
        <f t="shared" si="30"/>
        <v>-</v>
      </c>
      <c r="F59" s="174"/>
      <c r="G59" s="174">
        <f t="shared" si="30"/>
        <v>12</v>
      </c>
      <c r="H59" s="174"/>
      <c r="I59" s="174">
        <f t="shared" si="30"/>
        <v>10</v>
      </c>
      <c r="J59" s="174"/>
      <c r="K59" s="174">
        <f t="shared" si="30"/>
        <v>14</v>
      </c>
      <c r="L59" s="174"/>
      <c r="M59" s="174">
        <f t="shared" si="30"/>
        <v>13</v>
      </c>
      <c r="N59" s="174"/>
      <c r="O59" s="174" t="str">
        <f t="shared" si="30"/>
        <v>-</v>
      </c>
      <c r="P59" s="174"/>
      <c r="Q59" s="174">
        <f t="shared" si="30"/>
        <v>6</v>
      </c>
      <c r="R59" s="174"/>
      <c r="S59" s="174">
        <f t="shared" si="30"/>
        <v>3</v>
      </c>
      <c r="T59" s="174"/>
      <c r="U59" s="174">
        <f t="shared" si="30"/>
        <v>8</v>
      </c>
      <c r="V59" s="174"/>
      <c r="W59" s="174">
        <f t="shared" si="30"/>
        <v>16</v>
      </c>
      <c r="X59" s="174"/>
      <c r="Y59" s="174" t="str">
        <f t="shared" si="30"/>
        <v>-</v>
      </c>
      <c r="Z59" s="174"/>
      <c r="AA59" s="174">
        <f t="shared" si="30"/>
        <v>7</v>
      </c>
      <c r="AB59" s="174"/>
      <c r="AC59" s="174" t="str">
        <f t="shared" si="30"/>
        <v>-</v>
      </c>
      <c r="AD59" s="174"/>
      <c r="AE59" s="174"/>
      <c r="AF59" s="174"/>
      <c r="AG59" s="174"/>
      <c r="AH59" s="174"/>
      <c r="AJ59" s="19">
        <f t="shared" si="9"/>
        <v>10</v>
      </c>
    </row>
    <row r="60" spans="2:36" x14ac:dyDescent="0.3">
      <c r="B60" s="88" t="str">
        <f t="shared" si="6"/>
        <v>Colby</v>
      </c>
      <c r="C60" s="172">
        <f t="shared" ref="C60:AC60" si="31">IF(C27=C$36,D27,"-")</f>
        <v>15</v>
      </c>
      <c r="D60" s="172"/>
      <c r="E60" s="172" t="str">
        <f t="shared" si="31"/>
        <v>-</v>
      </c>
      <c r="F60" s="172"/>
      <c r="G60" s="172">
        <f t="shared" si="31"/>
        <v>12</v>
      </c>
      <c r="H60" s="172"/>
      <c r="I60" s="172">
        <f t="shared" si="31"/>
        <v>7</v>
      </c>
      <c r="J60" s="172"/>
      <c r="K60" s="172">
        <f t="shared" si="31"/>
        <v>16</v>
      </c>
      <c r="L60" s="172"/>
      <c r="M60" s="172" t="str">
        <f t="shared" si="31"/>
        <v>-</v>
      </c>
      <c r="N60" s="172"/>
      <c r="O60" s="172">
        <f t="shared" si="31"/>
        <v>13</v>
      </c>
      <c r="P60" s="172"/>
      <c r="Q60" s="172">
        <f t="shared" si="31"/>
        <v>11</v>
      </c>
      <c r="R60" s="172"/>
      <c r="S60" s="172">
        <f t="shared" si="31"/>
        <v>3</v>
      </c>
      <c r="T60" s="172"/>
      <c r="U60" s="172" t="str">
        <f t="shared" si="31"/>
        <v>-</v>
      </c>
      <c r="V60" s="172"/>
      <c r="W60" s="172">
        <f t="shared" si="31"/>
        <v>14</v>
      </c>
      <c r="X60" s="172"/>
      <c r="Y60" s="172" t="str">
        <f t="shared" si="31"/>
        <v>-</v>
      </c>
      <c r="Z60" s="172"/>
      <c r="AA60" s="172">
        <f t="shared" si="31"/>
        <v>10</v>
      </c>
      <c r="AB60" s="172"/>
      <c r="AC60" s="172">
        <f t="shared" si="31"/>
        <v>9</v>
      </c>
      <c r="AD60" s="172"/>
      <c r="AE60" s="172"/>
      <c r="AF60" s="172"/>
      <c r="AG60" s="172"/>
      <c r="AH60" s="172"/>
      <c r="AJ60" s="19">
        <f t="shared" si="9"/>
        <v>10</v>
      </c>
    </row>
    <row r="61" spans="2:36" x14ac:dyDescent="0.3">
      <c r="B61" s="83" t="str">
        <f t="shared" si="6"/>
        <v>Bret F.</v>
      </c>
      <c r="C61" s="174">
        <f t="shared" ref="C61:AC61" si="32">IF(C28=C$36,D28,"-")</f>
        <v>9</v>
      </c>
      <c r="D61" s="174"/>
      <c r="E61" s="174">
        <f t="shared" si="32"/>
        <v>7</v>
      </c>
      <c r="F61" s="174"/>
      <c r="G61" s="174">
        <f t="shared" si="32"/>
        <v>4</v>
      </c>
      <c r="H61" s="174"/>
      <c r="I61" s="174">
        <f t="shared" si="32"/>
        <v>6</v>
      </c>
      <c r="J61" s="174"/>
      <c r="K61" s="174">
        <f t="shared" si="32"/>
        <v>14</v>
      </c>
      <c r="L61" s="174"/>
      <c r="M61" s="174">
        <f t="shared" si="32"/>
        <v>5</v>
      </c>
      <c r="N61" s="174"/>
      <c r="O61" s="174">
        <f t="shared" si="32"/>
        <v>11</v>
      </c>
      <c r="P61" s="174"/>
      <c r="Q61" s="174">
        <f t="shared" si="32"/>
        <v>10</v>
      </c>
      <c r="R61" s="174"/>
      <c r="S61" s="174" t="str">
        <f t="shared" si="32"/>
        <v>-</v>
      </c>
      <c r="T61" s="174"/>
      <c r="U61" s="174" t="str">
        <f t="shared" si="32"/>
        <v>-</v>
      </c>
      <c r="V61" s="174"/>
      <c r="W61" s="174">
        <f t="shared" si="32"/>
        <v>15</v>
      </c>
      <c r="X61" s="174"/>
      <c r="Y61" s="174" t="str">
        <f t="shared" si="32"/>
        <v>-</v>
      </c>
      <c r="Z61" s="174"/>
      <c r="AA61" s="174" t="str">
        <f t="shared" si="32"/>
        <v>-</v>
      </c>
      <c r="AB61" s="174"/>
      <c r="AC61" s="174">
        <f t="shared" si="32"/>
        <v>16</v>
      </c>
      <c r="AD61" s="174"/>
      <c r="AE61" s="174"/>
      <c r="AF61" s="174"/>
      <c r="AG61" s="174"/>
      <c r="AH61" s="174"/>
      <c r="AJ61" s="19">
        <f t="shared" si="9"/>
        <v>10</v>
      </c>
    </row>
    <row r="62" spans="2:36" x14ac:dyDescent="0.3">
      <c r="B62" s="91" t="str">
        <f t="shared" si="6"/>
        <v>Chad</v>
      </c>
      <c r="C62" s="172">
        <f t="shared" ref="C62:AC62" si="33">IF(C29=C$36,D29,"-")</f>
        <v>16</v>
      </c>
      <c r="D62" s="172"/>
      <c r="E62" s="172">
        <f t="shared" si="33"/>
        <v>3</v>
      </c>
      <c r="F62" s="172"/>
      <c r="G62" s="172">
        <f t="shared" si="33"/>
        <v>11</v>
      </c>
      <c r="H62" s="172"/>
      <c r="I62" s="172">
        <f t="shared" si="33"/>
        <v>6</v>
      </c>
      <c r="J62" s="172"/>
      <c r="K62" s="172">
        <f t="shared" si="33"/>
        <v>13</v>
      </c>
      <c r="L62" s="172"/>
      <c r="M62" s="172">
        <f t="shared" si="33"/>
        <v>12</v>
      </c>
      <c r="N62" s="172"/>
      <c r="O62" s="172">
        <f t="shared" si="33"/>
        <v>9</v>
      </c>
      <c r="P62" s="172"/>
      <c r="Q62" s="172" t="str">
        <f t="shared" si="33"/>
        <v>-</v>
      </c>
      <c r="R62" s="172"/>
      <c r="S62" s="172">
        <f t="shared" si="33"/>
        <v>4</v>
      </c>
      <c r="T62" s="172"/>
      <c r="U62" s="172" t="str">
        <f t="shared" si="33"/>
        <v>-</v>
      </c>
      <c r="V62" s="172"/>
      <c r="W62" s="172">
        <f t="shared" si="33"/>
        <v>14</v>
      </c>
      <c r="X62" s="172"/>
      <c r="Y62" s="172" t="str">
        <f t="shared" si="33"/>
        <v>-</v>
      </c>
      <c r="Z62" s="172"/>
      <c r="AA62" s="172" t="str">
        <f t="shared" si="33"/>
        <v>-</v>
      </c>
      <c r="AB62" s="172"/>
      <c r="AC62" s="172">
        <f t="shared" si="33"/>
        <v>15</v>
      </c>
      <c r="AD62" s="172"/>
      <c r="AE62" s="172"/>
      <c r="AF62" s="172"/>
      <c r="AG62" s="172"/>
      <c r="AH62" s="172"/>
      <c r="AJ62" s="19">
        <f t="shared" si="9"/>
        <v>10</v>
      </c>
    </row>
  </sheetData>
  <mergeCells count="465">
    <mergeCell ref="AA58:AB58"/>
    <mergeCell ref="AC58:AD58"/>
    <mergeCell ref="AE58:AF58"/>
    <mergeCell ref="AG58:AH58"/>
    <mergeCell ref="O58:P58"/>
    <mergeCell ref="Q58:R58"/>
    <mergeCell ref="S58:T58"/>
    <mergeCell ref="U58:V58"/>
    <mergeCell ref="W58:X58"/>
    <mergeCell ref="Y58:Z58"/>
    <mergeCell ref="C58:D58"/>
    <mergeCell ref="E58:F58"/>
    <mergeCell ref="G58:H58"/>
    <mergeCell ref="I58:J58"/>
    <mergeCell ref="K58:L58"/>
    <mergeCell ref="M58:N58"/>
    <mergeCell ref="S53:T53"/>
    <mergeCell ref="U53:V53"/>
    <mergeCell ref="W53:X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C56:D56"/>
    <mergeCell ref="E56:F56"/>
    <mergeCell ref="G56:H56"/>
    <mergeCell ref="I56:J56"/>
    <mergeCell ref="Y53:Z53"/>
    <mergeCell ref="AA53:AB53"/>
    <mergeCell ref="AC53:AD53"/>
    <mergeCell ref="AE52:AF52"/>
    <mergeCell ref="AG52:AH52"/>
    <mergeCell ref="C53:D53"/>
    <mergeCell ref="E53:F53"/>
    <mergeCell ref="G53:H53"/>
    <mergeCell ref="I53:J53"/>
    <mergeCell ref="K53:L53"/>
    <mergeCell ref="M53:N53"/>
    <mergeCell ref="O53:P53"/>
    <mergeCell ref="Q53:R53"/>
    <mergeCell ref="S52:T52"/>
    <mergeCell ref="U52:V52"/>
    <mergeCell ref="W52:X52"/>
    <mergeCell ref="Y52:Z52"/>
    <mergeCell ref="AA52:AB52"/>
    <mergeCell ref="AC52:AD52"/>
    <mergeCell ref="AE53:AF53"/>
    <mergeCell ref="AG53:AH53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C51:D51"/>
    <mergeCell ref="E51:F51"/>
    <mergeCell ref="G51:H51"/>
    <mergeCell ref="I51:J51"/>
    <mergeCell ref="K51:L51"/>
    <mergeCell ref="M51:N51"/>
    <mergeCell ref="O51:P51"/>
    <mergeCell ref="Q51:R51"/>
    <mergeCell ref="S50:T50"/>
    <mergeCell ref="AE49:AF49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AE45:AF45"/>
    <mergeCell ref="G45:H45"/>
    <mergeCell ref="I45:J45"/>
    <mergeCell ref="K45:L45"/>
    <mergeCell ref="M45:N45"/>
    <mergeCell ref="O45:P45"/>
    <mergeCell ref="Q45:R45"/>
    <mergeCell ref="AE47:AF47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7:H37"/>
    <mergeCell ref="I37:J37"/>
    <mergeCell ref="K37:L37"/>
    <mergeCell ref="M37:N37"/>
    <mergeCell ref="O37:P37"/>
    <mergeCell ref="Q37:R37"/>
    <mergeCell ref="S36:T36"/>
    <mergeCell ref="Q3:R3"/>
    <mergeCell ref="AG30:AH30"/>
    <mergeCell ref="C31:AI31"/>
    <mergeCell ref="C36:D36"/>
    <mergeCell ref="E36:F36"/>
    <mergeCell ref="G36:H36"/>
    <mergeCell ref="I36:J36"/>
    <mergeCell ref="K36:L36"/>
    <mergeCell ref="M36:N36"/>
    <mergeCell ref="O36:P36"/>
    <mergeCell ref="Q36:R36"/>
    <mergeCell ref="U30:V30"/>
    <mergeCell ref="W30:X30"/>
    <mergeCell ref="Y30:Z30"/>
    <mergeCell ref="AA30:AB30"/>
    <mergeCell ref="AC30:AD30"/>
    <mergeCell ref="AE30:AF30"/>
    <mergeCell ref="AE36:AF36"/>
    <mergeCell ref="AG36:AH36"/>
    <mergeCell ref="U36:V36"/>
    <mergeCell ref="W36:X36"/>
    <mergeCell ref="Y36:Z36"/>
    <mergeCell ref="AA36:AB36"/>
    <mergeCell ref="AC36:AD36"/>
    <mergeCell ref="S3:T3"/>
    <mergeCell ref="AG3:AH3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:V3"/>
    <mergeCell ref="W3:X3"/>
    <mergeCell ref="Y3:Z3"/>
    <mergeCell ref="AA3:AB3"/>
    <mergeCell ref="AC3:AD3"/>
    <mergeCell ref="AE3:AF3"/>
    <mergeCell ref="C3:D3"/>
    <mergeCell ref="E3:F3"/>
    <mergeCell ref="G3:H3"/>
    <mergeCell ref="I3:J3"/>
    <mergeCell ref="K3:L3"/>
    <mergeCell ref="M3:N3"/>
    <mergeCell ref="O3:P3"/>
    <mergeCell ref="AA54:AB54"/>
    <mergeCell ref="AC54:AD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AG54:AH54"/>
    <mergeCell ref="AE55:AF55"/>
    <mergeCell ref="AG55:AH55"/>
    <mergeCell ref="AE56:AF56"/>
    <mergeCell ref="AG56:AH56"/>
    <mergeCell ref="AE57:AF57"/>
    <mergeCell ref="AG57:AH57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59:AH59"/>
    <mergeCell ref="AC56:AD56"/>
    <mergeCell ref="E60:F60"/>
    <mergeCell ref="G60:H60"/>
    <mergeCell ref="I60:J60"/>
    <mergeCell ref="K60:L60"/>
    <mergeCell ref="M60:N60"/>
    <mergeCell ref="O60:P60"/>
    <mergeCell ref="Q60:R60"/>
    <mergeCell ref="S60:T60"/>
    <mergeCell ref="AE54:AF54"/>
    <mergeCell ref="U57:V57"/>
    <mergeCell ref="W57:X57"/>
    <mergeCell ref="Y57:Z57"/>
    <mergeCell ref="AA57:AB57"/>
    <mergeCell ref="AC57:AD57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Y54:Z54"/>
    <mergeCell ref="U60:V60"/>
    <mergeCell ref="W60:X60"/>
    <mergeCell ref="Y60:Z60"/>
    <mergeCell ref="AA60:AB60"/>
    <mergeCell ref="AC60:AD60"/>
    <mergeCell ref="AE60:AF60"/>
    <mergeCell ref="AG60:AH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AG61:AH61"/>
    <mergeCell ref="C60:D60"/>
    <mergeCell ref="U62:V62"/>
    <mergeCell ref="W62:X62"/>
    <mergeCell ref="Y62:Z62"/>
    <mergeCell ref="AA62:AB62"/>
    <mergeCell ref="AC62:AD62"/>
    <mergeCell ref="AE62:AF62"/>
    <mergeCell ref="AG62:AH62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</mergeCells>
  <conditionalFormatting sqref="C4:AH30">
    <cfRule type="cellIs" dxfId="374" priority="102" operator="equal">
      <formula>"LV"</formula>
    </cfRule>
    <cfRule type="cellIs" dxfId="373" priority="103" operator="equal">
      <formula>"LAR"</formula>
    </cfRule>
    <cfRule type="cellIs" dxfId="372" priority="104" operator="equal">
      <formula>"DET"</formula>
    </cfRule>
    <cfRule type="cellIs" dxfId="371" priority="105" operator="equal">
      <formula>"NYJ"</formula>
    </cfRule>
    <cfRule type="cellIs" dxfId="370" priority="106" operator="equal">
      <formula>"GB"</formula>
    </cfRule>
    <cfRule type="cellIs" dxfId="369" priority="107" operator="equal">
      <formula>"CHI"</formula>
    </cfRule>
    <cfRule type="cellIs" dxfId="368" priority="108" operator="equal">
      <formula>"ARI"</formula>
    </cfRule>
    <cfRule type="cellIs" dxfId="367" priority="109" operator="equal">
      <formula>"WAS"</formula>
    </cfRule>
    <cfRule type="cellIs" dxfId="366" priority="110" operator="equal">
      <formula>"CAR"</formula>
    </cfRule>
    <cfRule type="cellIs" dxfId="365" priority="111" operator="equal">
      <formula>"DAL"</formula>
    </cfRule>
    <cfRule type="cellIs" dxfId="364" priority="112" operator="equal">
      <formula>"DEN"</formula>
    </cfRule>
    <cfRule type="cellIs" dxfId="363" priority="113" operator="equal">
      <formula>"SEA"</formula>
    </cfRule>
    <cfRule type="cellIs" dxfId="362" priority="114" operator="equal">
      <formula>"LAC"</formula>
    </cfRule>
    <cfRule type="cellIs" dxfId="361" priority="115" operator="equal">
      <formula>"KC"</formula>
    </cfRule>
    <cfRule type="cellIs" dxfId="360" priority="116" operator="equal">
      <formula>"CLE"</formula>
    </cfRule>
    <cfRule type="cellIs" dxfId="359" priority="117" operator="equal">
      <formula>"PIT"</formula>
    </cfRule>
    <cfRule type="cellIs" dxfId="358" priority="118" operator="equal">
      <formula>"IND"</formula>
    </cfRule>
    <cfRule type="cellIs" dxfId="357" priority="119" operator="equal">
      <formula>"CIN"</formula>
    </cfRule>
    <cfRule type="cellIs" dxfId="356" priority="120" operator="equal">
      <formula>"MIA"</formula>
    </cfRule>
    <cfRule type="cellIs" dxfId="355" priority="121" operator="equal">
      <formula>"TEN"</formula>
    </cfRule>
    <cfRule type="cellIs" dxfId="354" priority="122" operator="equal">
      <formula>"MIN"</formula>
    </cfRule>
    <cfRule type="cellIs" dxfId="353" priority="123" operator="equal">
      <formula>"SF"</formula>
    </cfRule>
    <cfRule type="cellIs" dxfId="352" priority="124" operator="equal">
      <formula>"NE"</formula>
    </cfRule>
    <cfRule type="cellIs" dxfId="351" priority="125" operator="equal">
      <formula>"HOU"</formula>
    </cfRule>
    <cfRule type="cellIs" dxfId="350" priority="126" operator="equal">
      <formula>"NO"</formula>
    </cfRule>
    <cfRule type="cellIs" dxfId="349" priority="127" operator="equal">
      <formula>"TB"</formula>
    </cfRule>
    <cfRule type="cellIs" dxfId="348" priority="128" operator="equal">
      <formula>"NYG"</formula>
    </cfRule>
    <cfRule type="cellIs" dxfId="347" priority="129" operator="equal">
      <formula>"JAX"</formula>
    </cfRule>
    <cfRule type="cellIs" dxfId="346" priority="130" operator="equal">
      <formula>"BAL"</formula>
    </cfRule>
    <cfRule type="cellIs" dxfId="345" priority="131" operator="equal">
      <formula>"BUF"</formula>
    </cfRule>
    <cfRule type="cellIs" dxfId="344" priority="132" operator="equal">
      <formula>"PHI"</formula>
    </cfRule>
    <cfRule type="cellIs" dxfId="343" priority="133" operator="equal">
      <formula>"ATL"</formula>
    </cfRule>
  </conditionalFormatting>
  <conditionalFormatting sqref="AJ4:AJ29">
    <cfRule type="top10" dxfId="342" priority="1" rank="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94FC-8061-47FB-A403-029E0ACBD2B1}">
  <dimension ref="A1:AJ62"/>
  <sheetViews>
    <sheetView showGridLines="0" showZeros="0" zoomScale="96" zoomScaleNormal="96" workbookViewId="0">
      <selection activeCell="V4" sqref="V4"/>
    </sheetView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hidden="1" customWidth="1"/>
    <col min="32" max="32" width="2.77734375" hidden="1" customWidth="1"/>
    <col min="33" max="33" width="6.44140625" hidden="1" customWidth="1"/>
    <col min="34" max="34" width="2.77734375" hidden="1" customWidth="1"/>
    <col min="35" max="35" width="8.6640625" hidden="1" customWidth="1"/>
    <col min="36" max="36" width="8.5546875" customWidth="1"/>
  </cols>
  <sheetData>
    <row r="1" spans="1:36" ht="2.5" customHeight="1" x14ac:dyDescent="0.3">
      <c r="A1" t="s">
        <v>17</v>
      </c>
    </row>
    <row r="2" spans="1:36" thickBot="1" x14ac:dyDescent="0.35">
      <c r="B2" s="188" t="s">
        <v>60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thickBot="1" x14ac:dyDescent="0.35">
      <c r="B3" s="69" t="s">
        <v>0</v>
      </c>
      <c r="C3" s="200" t="s">
        <v>102</v>
      </c>
      <c r="D3" s="201"/>
      <c r="E3" s="192" t="s">
        <v>179</v>
      </c>
      <c r="F3" s="191"/>
      <c r="G3" s="202" t="s">
        <v>265</v>
      </c>
      <c r="H3" s="187"/>
      <c r="I3" s="192" t="s">
        <v>266</v>
      </c>
      <c r="J3" s="191"/>
      <c r="K3" s="202" t="s">
        <v>267</v>
      </c>
      <c r="L3" s="187"/>
      <c r="M3" s="192" t="s">
        <v>70</v>
      </c>
      <c r="N3" s="191"/>
      <c r="O3" s="202" t="s">
        <v>109</v>
      </c>
      <c r="P3" s="187"/>
      <c r="Q3" s="192" t="s">
        <v>407</v>
      </c>
      <c r="R3" s="191"/>
      <c r="S3" s="202" t="s">
        <v>278</v>
      </c>
      <c r="T3" s="187"/>
      <c r="U3" s="192" t="s">
        <v>268</v>
      </c>
      <c r="V3" s="191"/>
      <c r="W3" s="202" t="s">
        <v>173</v>
      </c>
      <c r="X3" s="187"/>
      <c r="Y3" s="192" t="s">
        <v>66</v>
      </c>
      <c r="Z3" s="191"/>
      <c r="AA3" s="202" t="s">
        <v>269</v>
      </c>
      <c r="AB3" s="187"/>
      <c r="AC3" s="203" t="s">
        <v>67</v>
      </c>
      <c r="AD3" s="204"/>
      <c r="AE3" s="176"/>
      <c r="AF3" s="177"/>
      <c r="AG3" s="176"/>
      <c r="AH3" s="177"/>
      <c r="AI3" s="22" t="s">
        <v>38</v>
      </c>
      <c r="AJ3" s="62" t="s">
        <v>16</v>
      </c>
    </row>
    <row r="4" spans="1:36" ht="14.4" x14ac:dyDescent="0.3">
      <c r="A4">
        <f>RANK(AJ4,$AJ$4:$AJ$29,0)</f>
        <v>8</v>
      </c>
      <c r="B4" s="86" t="str">
        <f>'Week 1'!B4</f>
        <v>Tyson</v>
      </c>
      <c r="C4" s="3" t="s">
        <v>136</v>
      </c>
      <c r="D4" s="61">
        <v>3</v>
      </c>
      <c r="E4" s="3" t="s">
        <v>153</v>
      </c>
      <c r="F4" s="61">
        <v>4</v>
      </c>
      <c r="G4" s="3" t="s">
        <v>152</v>
      </c>
      <c r="H4" s="61">
        <v>16</v>
      </c>
      <c r="I4" s="3" t="s">
        <v>132</v>
      </c>
      <c r="J4" s="61">
        <v>5</v>
      </c>
      <c r="K4" s="3" t="s">
        <v>127</v>
      </c>
      <c r="L4" s="61">
        <v>8</v>
      </c>
      <c r="M4" s="3" t="s">
        <v>129</v>
      </c>
      <c r="N4" s="61">
        <v>14</v>
      </c>
      <c r="O4" s="3" t="s">
        <v>128</v>
      </c>
      <c r="P4" s="61">
        <v>6</v>
      </c>
      <c r="Q4" s="3" t="s">
        <v>133</v>
      </c>
      <c r="R4" s="61">
        <v>7</v>
      </c>
      <c r="S4" s="3" t="s">
        <v>198</v>
      </c>
      <c r="T4" s="61">
        <v>9</v>
      </c>
      <c r="U4" s="3" t="s">
        <v>134</v>
      </c>
      <c r="V4" s="61">
        <v>11</v>
      </c>
      <c r="W4" s="3" t="s">
        <v>144</v>
      </c>
      <c r="X4" s="61">
        <v>15</v>
      </c>
      <c r="Y4" s="3" t="s">
        <v>154</v>
      </c>
      <c r="Z4" s="61">
        <v>10</v>
      </c>
      <c r="AA4" s="3" t="s">
        <v>137</v>
      </c>
      <c r="AB4" s="61">
        <v>13</v>
      </c>
      <c r="AC4" s="3" t="s">
        <v>163</v>
      </c>
      <c r="AD4" s="61">
        <v>12</v>
      </c>
      <c r="AE4" s="3"/>
      <c r="AF4" s="61"/>
      <c r="AG4" s="3"/>
      <c r="AH4" s="61"/>
      <c r="AI4" s="5">
        <f t="shared" ref="AI4:AI29" si="0">SUM(D4:AH4)</f>
        <v>133</v>
      </c>
      <c r="AJ4" s="5">
        <f t="shared" ref="AJ4:AJ29" si="1">SUM(C37:AH37)</f>
        <v>99</v>
      </c>
    </row>
    <row r="5" spans="1:36" ht="14.4" x14ac:dyDescent="0.3">
      <c r="A5">
        <f t="shared" ref="A5:A29" si="2">RANK(AJ5,$AJ$4:$AJ$29,0)</f>
        <v>17</v>
      </c>
      <c r="B5" s="87" t="str">
        <f>'Week 1'!B5</f>
        <v>Ben</v>
      </c>
      <c r="C5" s="95" t="s">
        <v>360</v>
      </c>
      <c r="D5" s="96">
        <v>3</v>
      </c>
      <c r="E5" s="95" t="s">
        <v>339</v>
      </c>
      <c r="F5" s="96">
        <v>10</v>
      </c>
      <c r="G5" s="95" t="s">
        <v>355</v>
      </c>
      <c r="H5" s="96">
        <v>15</v>
      </c>
      <c r="I5" s="95" t="s">
        <v>356</v>
      </c>
      <c r="J5" s="96">
        <v>9</v>
      </c>
      <c r="K5" s="95" t="s">
        <v>357</v>
      </c>
      <c r="L5" s="96">
        <v>5</v>
      </c>
      <c r="M5" s="95" t="s">
        <v>365</v>
      </c>
      <c r="N5" s="96">
        <v>12</v>
      </c>
      <c r="O5" s="95" t="s">
        <v>352</v>
      </c>
      <c r="P5" s="96">
        <v>14</v>
      </c>
      <c r="Q5" s="95" t="s">
        <v>354</v>
      </c>
      <c r="R5" s="96">
        <v>6</v>
      </c>
      <c r="S5" s="95" t="s">
        <v>353</v>
      </c>
      <c r="T5" s="96">
        <v>4</v>
      </c>
      <c r="U5" s="95" t="s">
        <v>345</v>
      </c>
      <c r="V5" s="96">
        <v>7</v>
      </c>
      <c r="W5" s="95" t="s">
        <v>350</v>
      </c>
      <c r="X5" s="96">
        <v>16</v>
      </c>
      <c r="Y5" s="95" t="s">
        <v>363</v>
      </c>
      <c r="Z5" s="96">
        <v>8</v>
      </c>
      <c r="AA5" s="95" t="s">
        <v>346</v>
      </c>
      <c r="AB5" s="96">
        <v>11</v>
      </c>
      <c r="AC5" s="95" t="s">
        <v>343</v>
      </c>
      <c r="AD5" s="96">
        <v>13</v>
      </c>
      <c r="AE5" s="6"/>
      <c r="AF5" s="7"/>
      <c r="AG5" s="6"/>
      <c r="AH5" s="7"/>
      <c r="AI5" s="8">
        <f t="shared" si="0"/>
        <v>133</v>
      </c>
      <c r="AJ5" s="8">
        <f t="shared" si="1"/>
        <v>85</v>
      </c>
    </row>
    <row r="6" spans="1:36" ht="14.4" customHeight="1" x14ac:dyDescent="0.3">
      <c r="A6">
        <f t="shared" si="2"/>
        <v>5</v>
      </c>
      <c r="B6" s="85" t="str">
        <f>'Week 1'!B6</f>
        <v>Trevor</v>
      </c>
      <c r="C6" s="94" t="s">
        <v>136</v>
      </c>
      <c r="D6" s="162">
        <v>7</v>
      </c>
      <c r="E6" s="94" t="s">
        <v>148</v>
      </c>
      <c r="F6" s="162">
        <v>10</v>
      </c>
      <c r="G6" s="94" t="s">
        <v>152</v>
      </c>
      <c r="H6" s="162">
        <v>16</v>
      </c>
      <c r="I6" s="94" t="s">
        <v>132</v>
      </c>
      <c r="J6" s="162">
        <v>11</v>
      </c>
      <c r="K6" s="94" t="s">
        <v>127</v>
      </c>
      <c r="L6" s="162">
        <v>13</v>
      </c>
      <c r="M6" s="94" t="s">
        <v>129</v>
      </c>
      <c r="N6" s="162">
        <v>12</v>
      </c>
      <c r="O6" s="94" t="s">
        <v>142</v>
      </c>
      <c r="P6" s="162">
        <v>3</v>
      </c>
      <c r="Q6" s="94" t="s">
        <v>133</v>
      </c>
      <c r="R6" s="162">
        <v>8</v>
      </c>
      <c r="S6" s="94" t="s">
        <v>198</v>
      </c>
      <c r="T6" s="162">
        <v>9</v>
      </c>
      <c r="U6" s="94" t="s">
        <v>134</v>
      </c>
      <c r="V6" s="162">
        <v>5</v>
      </c>
      <c r="W6" s="94" t="s">
        <v>144</v>
      </c>
      <c r="X6" s="162">
        <v>14</v>
      </c>
      <c r="Y6" s="94" t="s">
        <v>143</v>
      </c>
      <c r="Z6" s="162">
        <v>4</v>
      </c>
      <c r="AA6" s="94" t="s">
        <v>137</v>
      </c>
      <c r="AB6" s="162">
        <v>15</v>
      </c>
      <c r="AC6" s="94" t="s">
        <v>163</v>
      </c>
      <c r="AD6" s="162">
        <v>6</v>
      </c>
      <c r="AE6" s="3"/>
      <c r="AF6" s="63"/>
      <c r="AG6" s="3"/>
      <c r="AH6" s="63"/>
      <c r="AI6" s="5">
        <f t="shared" si="0"/>
        <v>133</v>
      </c>
      <c r="AJ6" s="5">
        <f t="shared" si="1"/>
        <v>100</v>
      </c>
    </row>
    <row r="7" spans="1:36" ht="14.4" x14ac:dyDescent="0.3">
      <c r="A7">
        <f t="shared" si="2"/>
        <v>9</v>
      </c>
      <c r="B7" s="84" t="str">
        <f>'Week 1'!B7</f>
        <v>Alex</v>
      </c>
      <c r="C7" s="95" t="s">
        <v>360</v>
      </c>
      <c r="D7" s="96">
        <v>5</v>
      </c>
      <c r="E7" s="95" t="s">
        <v>339</v>
      </c>
      <c r="F7" s="96">
        <v>8</v>
      </c>
      <c r="G7" s="95" t="s">
        <v>355</v>
      </c>
      <c r="H7" s="96">
        <v>16</v>
      </c>
      <c r="I7" s="95" t="s">
        <v>356</v>
      </c>
      <c r="J7" s="96">
        <v>6</v>
      </c>
      <c r="K7" s="95" t="s">
        <v>357</v>
      </c>
      <c r="L7" s="96">
        <v>3</v>
      </c>
      <c r="M7" s="95" t="s">
        <v>365</v>
      </c>
      <c r="N7" s="96">
        <v>13</v>
      </c>
      <c r="O7" s="95" t="s">
        <v>352</v>
      </c>
      <c r="P7" s="96">
        <v>12</v>
      </c>
      <c r="Q7" s="95" t="s">
        <v>354</v>
      </c>
      <c r="R7" s="96">
        <v>10</v>
      </c>
      <c r="S7" s="95" t="s">
        <v>344</v>
      </c>
      <c r="T7" s="96">
        <v>9</v>
      </c>
      <c r="U7" s="95" t="s">
        <v>359</v>
      </c>
      <c r="V7" s="96">
        <v>4</v>
      </c>
      <c r="W7" s="95" t="s">
        <v>350</v>
      </c>
      <c r="X7" s="96">
        <v>14</v>
      </c>
      <c r="Y7" s="95" t="s">
        <v>347</v>
      </c>
      <c r="Z7" s="96">
        <v>11</v>
      </c>
      <c r="AA7" s="95" t="s">
        <v>346</v>
      </c>
      <c r="AB7" s="96">
        <v>15</v>
      </c>
      <c r="AC7" s="95" t="s">
        <v>341</v>
      </c>
      <c r="AD7" s="96">
        <v>7</v>
      </c>
      <c r="AE7" s="6"/>
      <c r="AF7" s="7"/>
      <c r="AG7" s="6"/>
      <c r="AH7" s="7"/>
      <c r="AI7" s="8">
        <f t="shared" si="0"/>
        <v>133</v>
      </c>
      <c r="AJ7" s="8">
        <f t="shared" si="1"/>
        <v>94</v>
      </c>
    </row>
    <row r="8" spans="1:36" ht="14.4" x14ac:dyDescent="0.3">
      <c r="A8">
        <f t="shared" si="2"/>
        <v>2</v>
      </c>
      <c r="B8" s="85" t="str">
        <f>'Week 1'!B8</f>
        <v>Katelyn</v>
      </c>
      <c r="C8" s="94" t="s">
        <v>360</v>
      </c>
      <c r="D8" s="162">
        <v>4</v>
      </c>
      <c r="E8" s="94" t="s">
        <v>339</v>
      </c>
      <c r="F8" s="162">
        <v>9</v>
      </c>
      <c r="G8" s="94" t="s">
        <v>355</v>
      </c>
      <c r="H8" s="162">
        <v>16</v>
      </c>
      <c r="I8" s="94" t="s">
        <v>356</v>
      </c>
      <c r="J8" s="162">
        <v>6</v>
      </c>
      <c r="K8" s="94" t="s">
        <v>357</v>
      </c>
      <c r="L8" s="162">
        <v>10</v>
      </c>
      <c r="M8" s="94" t="s">
        <v>365</v>
      </c>
      <c r="N8" s="162">
        <v>12</v>
      </c>
      <c r="O8" s="94" t="s">
        <v>352</v>
      </c>
      <c r="P8" s="162">
        <v>13</v>
      </c>
      <c r="Q8" s="94" t="s">
        <v>354</v>
      </c>
      <c r="R8" s="162">
        <v>8</v>
      </c>
      <c r="S8" s="94" t="s">
        <v>344</v>
      </c>
      <c r="T8" s="162">
        <v>11</v>
      </c>
      <c r="U8" s="94" t="s">
        <v>359</v>
      </c>
      <c r="V8" s="162">
        <v>5</v>
      </c>
      <c r="W8" s="94" t="s">
        <v>350</v>
      </c>
      <c r="X8" s="162">
        <v>14</v>
      </c>
      <c r="Y8" s="94" t="s">
        <v>347</v>
      </c>
      <c r="Z8" s="162">
        <v>3</v>
      </c>
      <c r="AA8" s="94" t="s">
        <v>346</v>
      </c>
      <c r="AB8" s="162">
        <v>15</v>
      </c>
      <c r="AC8" s="94" t="s">
        <v>341</v>
      </c>
      <c r="AD8" s="162">
        <v>7</v>
      </c>
      <c r="AE8" s="3"/>
      <c r="AF8" s="63"/>
      <c r="AG8" s="3"/>
      <c r="AH8" s="63"/>
      <c r="AI8" s="5">
        <f t="shared" si="0"/>
        <v>133</v>
      </c>
      <c r="AJ8" s="5">
        <f t="shared" si="1"/>
        <v>102</v>
      </c>
    </row>
    <row r="9" spans="1:36" ht="14.4" customHeight="1" x14ac:dyDescent="0.3">
      <c r="A9">
        <f t="shared" si="2"/>
        <v>25</v>
      </c>
      <c r="B9" s="92" t="str">
        <f>'Week 1'!B9</f>
        <v>Shelby</v>
      </c>
      <c r="C9" s="95" t="s">
        <v>360</v>
      </c>
      <c r="D9" s="96">
        <v>6</v>
      </c>
      <c r="E9" s="95" t="s">
        <v>339</v>
      </c>
      <c r="F9" s="96">
        <v>12</v>
      </c>
      <c r="G9" s="95" t="s">
        <v>355</v>
      </c>
      <c r="H9" s="96">
        <v>16</v>
      </c>
      <c r="I9" s="95" t="s">
        <v>401</v>
      </c>
      <c r="J9" s="96">
        <v>3</v>
      </c>
      <c r="K9" s="95" t="s">
        <v>357</v>
      </c>
      <c r="L9" s="96">
        <v>5</v>
      </c>
      <c r="M9" s="95" t="s">
        <v>362</v>
      </c>
      <c r="N9" s="96">
        <v>7</v>
      </c>
      <c r="O9" s="95" t="s">
        <v>352</v>
      </c>
      <c r="P9" s="96">
        <v>13</v>
      </c>
      <c r="Q9" s="95" t="s">
        <v>354</v>
      </c>
      <c r="R9" s="96">
        <v>8</v>
      </c>
      <c r="S9" s="95" t="s">
        <v>344</v>
      </c>
      <c r="T9" s="96">
        <v>14</v>
      </c>
      <c r="U9" s="95" t="s">
        <v>345</v>
      </c>
      <c r="V9" s="96">
        <v>11</v>
      </c>
      <c r="W9" s="95" t="s">
        <v>349</v>
      </c>
      <c r="X9" s="96">
        <v>15</v>
      </c>
      <c r="Y9" s="95" t="s">
        <v>347</v>
      </c>
      <c r="Z9" s="96">
        <v>4</v>
      </c>
      <c r="AA9" s="95" t="s">
        <v>346</v>
      </c>
      <c r="AB9" s="96">
        <v>10</v>
      </c>
      <c r="AC9" s="95" t="s">
        <v>343</v>
      </c>
      <c r="AD9" s="96">
        <v>9</v>
      </c>
      <c r="AE9" s="6"/>
      <c r="AF9" s="7"/>
      <c r="AG9" s="6"/>
      <c r="AH9" s="7"/>
      <c r="AI9" s="8">
        <f t="shared" si="0"/>
        <v>133</v>
      </c>
      <c r="AJ9" s="8">
        <f t="shared" si="1"/>
        <v>56</v>
      </c>
    </row>
    <row r="10" spans="1:36" ht="14.4" x14ac:dyDescent="0.3">
      <c r="A10">
        <f t="shared" si="2"/>
        <v>19</v>
      </c>
      <c r="B10" s="85" t="str">
        <f>'Week 1'!B10</f>
        <v>Chris</v>
      </c>
      <c r="C10" s="94" t="s">
        <v>360</v>
      </c>
      <c r="D10" s="162">
        <v>8</v>
      </c>
      <c r="E10" s="94" t="s">
        <v>339</v>
      </c>
      <c r="F10" s="162">
        <v>7</v>
      </c>
      <c r="G10" s="94" t="s">
        <v>355</v>
      </c>
      <c r="H10" s="162">
        <v>16</v>
      </c>
      <c r="I10" s="94" t="s">
        <v>356</v>
      </c>
      <c r="J10" s="162">
        <v>3</v>
      </c>
      <c r="K10" s="94" t="s">
        <v>384</v>
      </c>
      <c r="L10" s="162">
        <v>4</v>
      </c>
      <c r="M10" s="94" t="s">
        <v>365</v>
      </c>
      <c r="N10" s="162">
        <v>6</v>
      </c>
      <c r="O10" s="94" t="s">
        <v>352</v>
      </c>
      <c r="P10" s="162">
        <v>9</v>
      </c>
      <c r="Q10" s="94" t="s">
        <v>354</v>
      </c>
      <c r="R10" s="162">
        <v>10</v>
      </c>
      <c r="S10" s="94" t="s">
        <v>353</v>
      </c>
      <c r="T10" s="162">
        <v>5</v>
      </c>
      <c r="U10" s="94" t="s">
        <v>359</v>
      </c>
      <c r="V10" s="162">
        <v>11</v>
      </c>
      <c r="W10" s="94" t="s">
        <v>350</v>
      </c>
      <c r="X10" s="162">
        <v>15</v>
      </c>
      <c r="Y10" s="94" t="s">
        <v>347</v>
      </c>
      <c r="Z10" s="162">
        <v>13</v>
      </c>
      <c r="AA10" s="94" t="s">
        <v>346</v>
      </c>
      <c r="AB10" s="162">
        <v>14</v>
      </c>
      <c r="AC10" s="94" t="s">
        <v>341</v>
      </c>
      <c r="AD10" s="162">
        <v>12</v>
      </c>
      <c r="AE10" s="3"/>
      <c r="AF10" s="63"/>
      <c r="AG10" s="3"/>
      <c r="AH10" s="63"/>
      <c r="AI10" s="5">
        <f t="shared" si="0"/>
        <v>133</v>
      </c>
      <c r="AJ10" s="5">
        <f t="shared" si="1"/>
        <v>82</v>
      </c>
    </row>
    <row r="11" spans="1:36" ht="14.4" x14ac:dyDescent="0.3">
      <c r="A11">
        <f t="shared" si="2"/>
        <v>23</v>
      </c>
      <c r="B11" s="84" t="str">
        <f>'Week 1'!B11</f>
        <v>Jeremy</v>
      </c>
      <c r="C11" s="95" t="s">
        <v>155</v>
      </c>
      <c r="D11" s="96">
        <v>14</v>
      </c>
      <c r="E11" s="95" t="s">
        <v>148</v>
      </c>
      <c r="F11" s="96">
        <v>6</v>
      </c>
      <c r="G11" s="95" t="s">
        <v>152</v>
      </c>
      <c r="H11" s="96">
        <v>15</v>
      </c>
      <c r="I11" s="95" t="s">
        <v>132</v>
      </c>
      <c r="J11" s="96">
        <v>9</v>
      </c>
      <c r="K11" s="95" t="s">
        <v>123</v>
      </c>
      <c r="L11" s="96">
        <v>5</v>
      </c>
      <c r="M11" s="95" t="s">
        <v>126</v>
      </c>
      <c r="N11" s="96">
        <v>8</v>
      </c>
      <c r="O11" s="95" t="s">
        <v>128</v>
      </c>
      <c r="P11" s="96">
        <v>16</v>
      </c>
      <c r="Q11" s="95" t="s">
        <v>162</v>
      </c>
      <c r="R11" s="96">
        <v>4</v>
      </c>
      <c r="S11" s="95" t="s">
        <v>198</v>
      </c>
      <c r="T11" s="96">
        <v>7</v>
      </c>
      <c r="U11" s="95" t="s">
        <v>134</v>
      </c>
      <c r="V11" s="96">
        <v>3</v>
      </c>
      <c r="W11" s="95" t="s">
        <v>144</v>
      </c>
      <c r="X11" s="96">
        <v>12</v>
      </c>
      <c r="Y11" s="95" t="s">
        <v>154</v>
      </c>
      <c r="Z11" s="96">
        <v>10</v>
      </c>
      <c r="AA11" s="95" t="s">
        <v>137</v>
      </c>
      <c r="AB11" s="96">
        <v>13</v>
      </c>
      <c r="AC11" s="95" t="s">
        <v>163</v>
      </c>
      <c r="AD11" s="96">
        <v>11</v>
      </c>
      <c r="AE11" s="6"/>
      <c r="AF11" s="7"/>
      <c r="AG11" s="6"/>
      <c r="AH11" s="7"/>
      <c r="AI11" s="8">
        <f t="shared" si="0"/>
        <v>133</v>
      </c>
      <c r="AJ11" s="8">
        <f t="shared" si="1"/>
        <v>70</v>
      </c>
    </row>
    <row r="12" spans="1:36" ht="14.4" x14ac:dyDescent="0.3">
      <c r="A12">
        <f t="shared" si="2"/>
        <v>22</v>
      </c>
      <c r="B12" s="85" t="str">
        <f>'Week 1'!B12</f>
        <v>Sam</v>
      </c>
      <c r="C12" s="94" t="s">
        <v>155</v>
      </c>
      <c r="D12" s="162">
        <v>16</v>
      </c>
      <c r="E12" s="94" t="s">
        <v>148</v>
      </c>
      <c r="F12" s="162">
        <v>4</v>
      </c>
      <c r="G12" s="94" t="s">
        <v>152</v>
      </c>
      <c r="H12" s="162">
        <v>11</v>
      </c>
      <c r="I12" s="94" t="s">
        <v>132</v>
      </c>
      <c r="J12" s="162">
        <v>10</v>
      </c>
      <c r="K12" s="94" t="s">
        <v>127</v>
      </c>
      <c r="L12" s="162">
        <v>9</v>
      </c>
      <c r="M12" s="94" t="s">
        <v>129</v>
      </c>
      <c r="N12" s="162">
        <v>12</v>
      </c>
      <c r="O12" s="94" t="s">
        <v>128</v>
      </c>
      <c r="P12" s="162">
        <v>15</v>
      </c>
      <c r="Q12" s="94" t="s">
        <v>162</v>
      </c>
      <c r="R12" s="162">
        <v>8</v>
      </c>
      <c r="S12" s="94" t="s">
        <v>198</v>
      </c>
      <c r="T12" s="162">
        <v>7</v>
      </c>
      <c r="U12" s="94" t="s">
        <v>134</v>
      </c>
      <c r="V12" s="162">
        <v>3</v>
      </c>
      <c r="W12" s="94" t="s">
        <v>144</v>
      </c>
      <c r="X12" s="162">
        <v>14</v>
      </c>
      <c r="Y12" s="94" t="s">
        <v>154</v>
      </c>
      <c r="Z12" s="162">
        <v>6</v>
      </c>
      <c r="AA12" s="94" t="s">
        <v>137</v>
      </c>
      <c r="AB12" s="162">
        <v>13</v>
      </c>
      <c r="AC12" s="94" t="s">
        <v>135</v>
      </c>
      <c r="AD12" s="162">
        <v>5</v>
      </c>
      <c r="AE12" s="3"/>
      <c r="AF12" s="63"/>
      <c r="AG12" s="3"/>
      <c r="AH12" s="63"/>
      <c r="AI12" s="5">
        <f t="shared" si="0"/>
        <v>133</v>
      </c>
      <c r="AJ12" s="5">
        <f t="shared" si="1"/>
        <v>78</v>
      </c>
    </row>
    <row r="13" spans="1:36" ht="14.4" customHeight="1" x14ac:dyDescent="0.3">
      <c r="A13">
        <f t="shared" si="2"/>
        <v>14</v>
      </c>
      <c r="B13" s="84" t="str">
        <f>'Week 1'!B13</f>
        <v>Cody</v>
      </c>
      <c r="C13" s="95" t="s">
        <v>155</v>
      </c>
      <c r="D13" s="96">
        <v>9</v>
      </c>
      <c r="E13" s="95" t="s">
        <v>148</v>
      </c>
      <c r="F13" s="96">
        <v>8</v>
      </c>
      <c r="G13" s="95" t="s">
        <v>152</v>
      </c>
      <c r="H13" s="96">
        <v>16</v>
      </c>
      <c r="I13" s="95" t="s">
        <v>132</v>
      </c>
      <c r="J13" s="96">
        <v>7</v>
      </c>
      <c r="K13" s="95" t="s">
        <v>127</v>
      </c>
      <c r="L13" s="96">
        <v>10</v>
      </c>
      <c r="M13" s="95" t="s">
        <v>129</v>
      </c>
      <c r="N13" s="96">
        <v>13</v>
      </c>
      <c r="O13" s="95" t="s">
        <v>128</v>
      </c>
      <c r="P13" s="96">
        <v>12</v>
      </c>
      <c r="Q13" s="95" t="s">
        <v>162</v>
      </c>
      <c r="R13" s="96">
        <v>3</v>
      </c>
      <c r="S13" s="95" t="s">
        <v>198</v>
      </c>
      <c r="T13" s="96">
        <v>11</v>
      </c>
      <c r="U13" s="95" t="s">
        <v>134</v>
      </c>
      <c r="V13" s="96">
        <v>6</v>
      </c>
      <c r="W13" s="95" t="s">
        <v>144</v>
      </c>
      <c r="X13" s="96">
        <v>15</v>
      </c>
      <c r="Y13" s="95" t="s">
        <v>154</v>
      </c>
      <c r="Z13" s="96">
        <v>5</v>
      </c>
      <c r="AA13" s="95" t="s">
        <v>137</v>
      </c>
      <c r="AB13" s="96">
        <v>14</v>
      </c>
      <c r="AC13" s="95" t="s">
        <v>163</v>
      </c>
      <c r="AD13" s="96">
        <v>4</v>
      </c>
      <c r="AE13" s="6"/>
      <c r="AF13" s="7"/>
      <c r="AG13" s="6"/>
      <c r="AH13" s="7"/>
      <c r="AI13" s="8">
        <f t="shared" si="0"/>
        <v>133</v>
      </c>
      <c r="AJ13" s="8">
        <f t="shared" si="1"/>
        <v>88</v>
      </c>
    </row>
    <row r="14" spans="1:36" ht="14.4" x14ac:dyDescent="0.3">
      <c r="A14">
        <f t="shared" si="2"/>
        <v>3</v>
      </c>
      <c r="B14" s="85" t="str">
        <f>'Week 1'!B14</f>
        <v>Tom</v>
      </c>
      <c r="C14" s="94" t="s">
        <v>360</v>
      </c>
      <c r="D14" s="162">
        <v>6</v>
      </c>
      <c r="E14" s="94" t="s">
        <v>366</v>
      </c>
      <c r="F14" s="162">
        <v>5</v>
      </c>
      <c r="G14" s="94" t="s">
        <v>355</v>
      </c>
      <c r="H14" s="162">
        <v>16</v>
      </c>
      <c r="I14" s="94" t="s">
        <v>356</v>
      </c>
      <c r="J14" s="162">
        <v>7</v>
      </c>
      <c r="K14" s="94" t="s">
        <v>357</v>
      </c>
      <c r="L14" s="162">
        <v>4</v>
      </c>
      <c r="M14" s="94" t="s">
        <v>365</v>
      </c>
      <c r="N14" s="162">
        <v>9</v>
      </c>
      <c r="O14" s="94" t="s">
        <v>352</v>
      </c>
      <c r="P14" s="162">
        <v>14</v>
      </c>
      <c r="Q14" s="94" t="s">
        <v>354</v>
      </c>
      <c r="R14" s="162">
        <v>10</v>
      </c>
      <c r="S14" s="94" t="s">
        <v>344</v>
      </c>
      <c r="T14" s="162">
        <v>13</v>
      </c>
      <c r="U14" s="94" t="s">
        <v>359</v>
      </c>
      <c r="V14" s="162">
        <v>8</v>
      </c>
      <c r="W14" s="94" t="s">
        <v>350</v>
      </c>
      <c r="X14" s="162">
        <v>15</v>
      </c>
      <c r="Y14" s="94" t="s">
        <v>347</v>
      </c>
      <c r="Z14" s="162">
        <v>3</v>
      </c>
      <c r="AA14" s="94" t="s">
        <v>346</v>
      </c>
      <c r="AB14" s="162">
        <v>12</v>
      </c>
      <c r="AC14" s="94" t="s">
        <v>343</v>
      </c>
      <c r="AD14" s="162">
        <v>11</v>
      </c>
      <c r="AE14" s="3"/>
      <c r="AF14" s="63"/>
      <c r="AG14" s="3"/>
      <c r="AH14" s="63"/>
      <c r="AI14" s="5">
        <f t="shared" si="0"/>
        <v>133</v>
      </c>
      <c r="AJ14" s="5">
        <f t="shared" si="1"/>
        <v>101</v>
      </c>
    </row>
    <row r="15" spans="1:36" ht="14.4" x14ac:dyDescent="0.3">
      <c r="A15">
        <f t="shared" si="2"/>
        <v>5</v>
      </c>
      <c r="B15" s="84" t="str">
        <f>'Week 1'!B15</f>
        <v>Austin</v>
      </c>
      <c r="C15" s="95" t="s">
        <v>155</v>
      </c>
      <c r="D15" s="96">
        <v>8</v>
      </c>
      <c r="E15" s="95" t="s">
        <v>148</v>
      </c>
      <c r="F15" s="96">
        <v>7</v>
      </c>
      <c r="G15" s="95" t="s">
        <v>152</v>
      </c>
      <c r="H15" s="96">
        <v>16</v>
      </c>
      <c r="I15" s="95" t="s">
        <v>132</v>
      </c>
      <c r="J15" s="96">
        <v>12</v>
      </c>
      <c r="K15" s="95" t="s">
        <v>127</v>
      </c>
      <c r="L15" s="96">
        <v>6</v>
      </c>
      <c r="M15" s="95" t="s">
        <v>129</v>
      </c>
      <c r="N15" s="96">
        <v>9</v>
      </c>
      <c r="O15" s="95" t="s">
        <v>128</v>
      </c>
      <c r="P15" s="96">
        <v>13</v>
      </c>
      <c r="Q15" s="95" t="s">
        <v>133</v>
      </c>
      <c r="R15" s="96">
        <v>5</v>
      </c>
      <c r="S15" s="95" t="s">
        <v>198</v>
      </c>
      <c r="T15" s="96">
        <v>11</v>
      </c>
      <c r="U15" s="95" t="s">
        <v>134</v>
      </c>
      <c r="V15" s="96">
        <v>4</v>
      </c>
      <c r="W15" s="95" t="s">
        <v>144</v>
      </c>
      <c r="X15" s="96">
        <v>15</v>
      </c>
      <c r="Y15" s="95" t="s">
        <v>143</v>
      </c>
      <c r="Z15" s="96">
        <v>3</v>
      </c>
      <c r="AA15" s="95" t="s">
        <v>137</v>
      </c>
      <c r="AB15" s="96">
        <v>14</v>
      </c>
      <c r="AC15" s="95" t="s">
        <v>163</v>
      </c>
      <c r="AD15" s="96">
        <v>10</v>
      </c>
      <c r="AE15" s="6"/>
      <c r="AF15" s="7"/>
      <c r="AG15" s="6"/>
      <c r="AH15" s="7"/>
      <c r="AI15" s="8">
        <f t="shared" si="0"/>
        <v>133</v>
      </c>
      <c r="AJ15" s="8">
        <f t="shared" si="1"/>
        <v>100</v>
      </c>
    </row>
    <row r="16" spans="1:36" ht="14.4" customHeight="1" x14ac:dyDescent="0.3">
      <c r="A16">
        <f t="shared" si="2"/>
        <v>1</v>
      </c>
      <c r="B16" s="85" t="str">
        <f>'Week 1'!B16</f>
        <v>Cecil</v>
      </c>
      <c r="C16" s="94" t="s">
        <v>136</v>
      </c>
      <c r="D16" s="162">
        <v>9</v>
      </c>
      <c r="E16" s="94" t="s">
        <v>148</v>
      </c>
      <c r="F16" s="162">
        <v>11</v>
      </c>
      <c r="G16" s="94" t="s">
        <v>152</v>
      </c>
      <c r="H16" s="162">
        <v>16</v>
      </c>
      <c r="I16" s="94" t="s">
        <v>132</v>
      </c>
      <c r="J16" s="162">
        <v>8</v>
      </c>
      <c r="K16" s="94" t="s">
        <v>127</v>
      </c>
      <c r="L16" s="162">
        <v>7</v>
      </c>
      <c r="M16" s="94" t="s">
        <v>129</v>
      </c>
      <c r="N16" s="162">
        <v>10</v>
      </c>
      <c r="O16" s="94" t="s">
        <v>128</v>
      </c>
      <c r="P16" s="162">
        <v>13</v>
      </c>
      <c r="Q16" s="94" t="s">
        <v>133</v>
      </c>
      <c r="R16" s="162">
        <v>4</v>
      </c>
      <c r="S16" s="94" t="s">
        <v>198</v>
      </c>
      <c r="T16" s="162">
        <v>12</v>
      </c>
      <c r="U16" s="94" t="s">
        <v>134</v>
      </c>
      <c r="V16" s="162">
        <v>5</v>
      </c>
      <c r="W16" s="94" t="s">
        <v>144</v>
      </c>
      <c r="X16" s="162">
        <v>15</v>
      </c>
      <c r="Y16" s="94" t="s">
        <v>143</v>
      </c>
      <c r="Z16" s="162">
        <v>3</v>
      </c>
      <c r="AA16" s="94" t="s">
        <v>137</v>
      </c>
      <c r="AB16" s="162">
        <v>14</v>
      </c>
      <c r="AC16" s="94" t="s">
        <v>163</v>
      </c>
      <c r="AD16" s="162">
        <v>6</v>
      </c>
      <c r="AE16" s="3"/>
      <c r="AF16" s="63"/>
      <c r="AG16" s="3"/>
      <c r="AH16" s="63"/>
      <c r="AI16" s="5">
        <f t="shared" si="0"/>
        <v>133</v>
      </c>
      <c r="AJ16" s="5">
        <f t="shared" si="1"/>
        <v>103</v>
      </c>
    </row>
    <row r="17" spans="1:36" ht="14.4" x14ac:dyDescent="0.3">
      <c r="A17">
        <f t="shared" si="2"/>
        <v>13</v>
      </c>
      <c r="B17" s="70" t="str">
        <f>'Week 1'!B17</f>
        <v>Thadd</v>
      </c>
      <c r="C17" s="25" t="s">
        <v>360</v>
      </c>
      <c r="D17" s="26">
        <v>9</v>
      </c>
      <c r="E17" s="25" t="s">
        <v>339</v>
      </c>
      <c r="F17" s="26">
        <v>10</v>
      </c>
      <c r="G17" s="25" t="s">
        <v>355</v>
      </c>
      <c r="H17" s="26">
        <v>15</v>
      </c>
      <c r="I17" s="25" t="s">
        <v>356</v>
      </c>
      <c r="J17" s="26">
        <v>11</v>
      </c>
      <c r="K17" s="25" t="s">
        <v>357</v>
      </c>
      <c r="L17" s="26">
        <v>6</v>
      </c>
      <c r="M17" s="25" t="s">
        <v>365</v>
      </c>
      <c r="N17" s="26">
        <v>8</v>
      </c>
      <c r="O17" s="25" t="s">
        <v>352</v>
      </c>
      <c r="P17" s="26">
        <v>13</v>
      </c>
      <c r="Q17" s="25" t="s">
        <v>348</v>
      </c>
      <c r="R17" s="26">
        <v>3</v>
      </c>
      <c r="S17" s="25" t="s">
        <v>344</v>
      </c>
      <c r="T17" s="26">
        <v>5</v>
      </c>
      <c r="U17" s="25" t="s">
        <v>359</v>
      </c>
      <c r="V17" s="26">
        <v>4</v>
      </c>
      <c r="W17" s="25" t="s">
        <v>350</v>
      </c>
      <c r="X17" s="26">
        <v>12</v>
      </c>
      <c r="Y17" s="25" t="s">
        <v>347</v>
      </c>
      <c r="Z17" s="26">
        <v>7</v>
      </c>
      <c r="AA17" s="25" t="s">
        <v>346</v>
      </c>
      <c r="AB17" s="26">
        <v>14</v>
      </c>
      <c r="AC17" s="25" t="s">
        <v>341</v>
      </c>
      <c r="AD17" s="26">
        <v>16</v>
      </c>
      <c r="AE17" s="25"/>
      <c r="AF17" s="26"/>
      <c r="AG17" s="25"/>
      <c r="AH17" s="26"/>
      <c r="AI17" s="23">
        <f t="shared" si="0"/>
        <v>133</v>
      </c>
      <c r="AJ17" s="24">
        <f t="shared" si="1"/>
        <v>90</v>
      </c>
    </row>
    <row r="18" spans="1:36" ht="14.4" x14ac:dyDescent="0.3">
      <c r="A18">
        <f t="shared" si="2"/>
        <v>11</v>
      </c>
      <c r="B18" s="85" t="str">
        <f>'Week 1'!B18</f>
        <v>Walker</v>
      </c>
      <c r="C18" s="94" t="s">
        <v>155</v>
      </c>
      <c r="D18" s="162">
        <v>15</v>
      </c>
      <c r="E18" s="94" t="s">
        <v>148</v>
      </c>
      <c r="F18" s="162">
        <v>8</v>
      </c>
      <c r="G18" s="94" t="s">
        <v>152</v>
      </c>
      <c r="H18" s="162">
        <v>16</v>
      </c>
      <c r="I18" s="94" t="s">
        <v>132</v>
      </c>
      <c r="J18" s="162">
        <v>9</v>
      </c>
      <c r="K18" s="94" t="s">
        <v>127</v>
      </c>
      <c r="L18" s="162">
        <v>3</v>
      </c>
      <c r="M18" s="94" t="s">
        <v>129</v>
      </c>
      <c r="N18" s="162">
        <v>11</v>
      </c>
      <c r="O18" s="94" t="s">
        <v>128</v>
      </c>
      <c r="P18" s="162">
        <v>14</v>
      </c>
      <c r="Q18" s="94" t="s">
        <v>133</v>
      </c>
      <c r="R18" s="162">
        <v>4</v>
      </c>
      <c r="S18" s="94" t="s">
        <v>198</v>
      </c>
      <c r="T18" s="162">
        <v>7</v>
      </c>
      <c r="U18" s="94" t="s">
        <v>160</v>
      </c>
      <c r="V18" s="162">
        <v>6</v>
      </c>
      <c r="W18" s="94" t="s">
        <v>144</v>
      </c>
      <c r="X18" s="162">
        <v>13</v>
      </c>
      <c r="Y18" s="94" t="s">
        <v>154</v>
      </c>
      <c r="Z18" s="162">
        <v>5</v>
      </c>
      <c r="AA18" s="94" t="s">
        <v>137</v>
      </c>
      <c r="AB18" s="162">
        <v>12</v>
      </c>
      <c r="AC18" s="94" t="s">
        <v>163</v>
      </c>
      <c r="AD18" s="162">
        <v>10</v>
      </c>
      <c r="AE18" s="3"/>
      <c r="AF18" s="63"/>
      <c r="AG18" s="3"/>
      <c r="AH18" s="63"/>
      <c r="AI18" s="35">
        <f>SUM(D18:AH18)</f>
        <v>133</v>
      </c>
      <c r="AJ18" s="60">
        <f t="shared" si="1"/>
        <v>93</v>
      </c>
    </row>
    <row r="19" spans="1:36" ht="14.4" x14ac:dyDescent="0.3">
      <c r="A19">
        <f t="shared" si="2"/>
        <v>24</v>
      </c>
      <c r="B19" s="70" t="str">
        <f>'Week 1'!B19</f>
        <v>A. Little</v>
      </c>
      <c r="C19" s="25" t="s">
        <v>155</v>
      </c>
      <c r="D19" s="26">
        <v>10</v>
      </c>
      <c r="E19" s="25" t="s">
        <v>148</v>
      </c>
      <c r="F19" s="26">
        <v>3</v>
      </c>
      <c r="G19" s="25" t="s">
        <v>152</v>
      </c>
      <c r="H19" s="26">
        <v>16</v>
      </c>
      <c r="I19" s="25" t="s">
        <v>149</v>
      </c>
      <c r="J19" s="26">
        <v>5</v>
      </c>
      <c r="K19" s="25" t="s">
        <v>123</v>
      </c>
      <c r="L19" s="26">
        <v>9</v>
      </c>
      <c r="M19" s="25" t="s">
        <v>129</v>
      </c>
      <c r="N19" s="26">
        <v>14</v>
      </c>
      <c r="O19" s="25" t="s">
        <v>128</v>
      </c>
      <c r="P19" s="26">
        <v>13</v>
      </c>
      <c r="Q19" s="25" t="s">
        <v>162</v>
      </c>
      <c r="R19" s="26">
        <v>6</v>
      </c>
      <c r="S19" s="25" t="s">
        <v>198</v>
      </c>
      <c r="T19" s="26">
        <v>4</v>
      </c>
      <c r="U19" s="25" t="s">
        <v>134</v>
      </c>
      <c r="V19" s="26">
        <v>7</v>
      </c>
      <c r="W19" s="25" t="s">
        <v>144</v>
      </c>
      <c r="X19" s="26">
        <v>15</v>
      </c>
      <c r="Y19" s="25" t="s">
        <v>154</v>
      </c>
      <c r="Z19" s="26">
        <v>11</v>
      </c>
      <c r="AA19" s="25" t="s">
        <v>137</v>
      </c>
      <c r="AB19" s="26">
        <v>12</v>
      </c>
      <c r="AC19" s="25" t="s">
        <v>135</v>
      </c>
      <c r="AD19" s="26">
        <v>8</v>
      </c>
      <c r="AE19" s="25"/>
      <c r="AF19" s="26"/>
      <c r="AG19" s="25"/>
      <c r="AH19" s="26"/>
      <c r="AI19" s="16">
        <f t="shared" si="0"/>
        <v>133</v>
      </c>
      <c r="AJ19" s="8">
        <f t="shared" si="1"/>
        <v>62</v>
      </c>
    </row>
    <row r="20" spans="1:36" ht="14.4" customHeight="1" x14ac:dyDescent="0.3">
      <c r="A20">
        <f t="shared" si="2"/>
        <v>5</v>
      </c>
      <c r="B20" s="85" t="str">
        <f>'Week 1'!B20</f>
        <v>Carly</v>
      </c>
      <c r="C20" s="94" t="s">
        <v>155</v>
      </c>
      <c r="D20" s="162">
        <v>7</v>
      </c>
      <c r="E20" s="94" t="s">
        <v>148</v>
      </c>
      <c r="F20" s="162">
        <v>6</v>
      </c>
      <c r="G20" s="94" t="s">
        <v>152</v>
      </c>
      <c r="H20" s="162">
        <v>16</v>
      </c>
      <c r="I20" s="94" t="s">
        <v>132</v>
      </c>
      <c r="J20" s="162">
        <v>12</v>
      </c>
      <c r="K20" s="94" t="s">
        <v>127</v>
      </c>
      <c r="L20" s="162">
        <v>9</v>
      </c>
      <c r="M20" s="94" t="s">
        <v>129</v>
      </c>
      <c r="N20" s="162">
        <v>8</v>
      </c>
      <c r="O20" s="94" t="s">
        <v>128</v>
      </c>
      <c r="P20" s="162">
        <v>14</v>
      </c>
      <c r="Q20" s="94" t="s">
        <v>133</v>
      </c>
      <c r="R20" s="162">
        <v>5</v>
      </c>
      <c r="S20" s="94" t="s">
        <v>198</v>
      </c>
      <c r="T20" s="162">
        <v>10</v>
      </c>
      <c r="U20" s="94" t="s">
        <v>134</v>
      </c>
      <c r="V20" s="162">
        <v>4</v>
      </c>
      <c r="W20" s="94" t="s">
        <v>144</v>
      </c>
      <c r="X20" s="162">
        <v>15</v>
      </c>
      <c r="Y20" s="94" t="s">
        <v>154</v>
      </c>
      <c r="Z20" s="162">
        <v>3</v>
      </c>
      <c r="AA20" s="94" t="s">
        <v>137</v>
      </c>
      <c r="AB20" s="162">
        <v>13</v>
      </c>
      <c r="AC20" s="94" t="s">
        <v>163</v>
      </c>
      <c r="AD20" s="162">
        <v>11</v>
      </c>
      <c r="AE20" s="3"/>
      <c r="AF20" s="63"/>
      <c r="AG20" s="3"/>
      <c r="AH20" s="63"/>
      <c r="AI20" s="35">
        <f t="shared" si="0"/>
        <v>133</v>
      </c>
      <c r="AJ20" s="60">
        <f t="shared" si="1"/>
        <v>100</v>
      </c>
    </row>
    <row r="21" spans="1:36" ht="14.4" x14ac:dyDescent="0.3">
      <c r="A21">
        <f t="shared" si="2"/>
        <v>14</v>
      </c>
      <c r="B21" s="84" t="str">
        <f>'Week 1'!B21</f>
        <v>Bobbo</v>
      </c>
      <c r="C21" s="95" t="s">
        <v>361</v>
      </c>
      <c r="D21" s="96">
        <v>8</v>
      </c>
      <c r="E21" s="95" t="s">
        <v>403</v>
      </c>
      <c r="F21" s="96">
        <v>12</v>
      </c>
      <c r="G21" s="95" t="s">
        <v>152</v>
      </c>
      <c r="H21" s="96">
        <v>16</v>
      </c>
      <c r="I21" s="95" t="s">
        <v>132</v>
      </c>
      <c r="J21" s="96">
        <v>9</v>
      </c>
      <c r="K21" s="95" t="s">
        <v>127</v>
      </c>
      <c r="L21" s="96">
        <v>7</v>
      </c>
      <c r="M21" s="95" t="s">
        <v>129</v>
      </c>
      <c r="N21" s="96">
        <v>11</v>
      </c>
      <c r="O21" s="95" t="s">
        <v>408</v>
      </c>
      <c r="P21" s="96">
        <v>6</v>
      </c>
      <c r="Q21" s="95" t="s">
        <v>409</v>
      </c>
      <c r="R21" s="96">
        <v>10</v>
      </c>
      <c r="S21" s="95" t="s">
        <v>198</v>
      </c>
      <c r="T21" s="96">
        <v>3</v>
      </c>
      <c r="U21" s="95" t="s">
        <v>370</v>
      </c>
      <c r="V21" s="96">
        <v>4</v>
      </c>
      <c r="W21" s="95" t="s">
        <v>144</v>
      </c>
      <c r="X21" s="96">
        <v>14</v>
      </c>
      <c r="Y21" s="95" t="s">
        <v>143</v>
      </c>
      <c r="Z21" s="96">
        <v>13</v>
      </c>
      <c r="AA21" s="95" t="s">
        <v>375</v>
      </c>
      <c r="AB21" s="96">
        <v>15</v>
      </c>
      <c r="AC21" s="95" t="s">
        <v>371</v>
      </c>
      <c r="AD21" s="96">
        <v>5</v>
      </c>
      <c r="AE21" s="95"/>
      <c r="AF21" s="96"/>
      <c r="AG21" s="95"/>
      <c r="AH21" s="96"/>
      <c r="AI21" s="8">
        <f t="shared" si="0"/>
        <v>133</v>
      </c>
      <c r="AJ21" s="8">
        <f t="shared" si="1"/>
        <v>88</v>
      </c>
    </row>
    <row r="22" spans="1:36" ht="14.4" customHeight="1" x14ac:dyDescent="0.3">
      <c r="A22">
        <f t="shared" si="2"/>
        <v>18</v>
      </c>
      <c r="B22" s="85" t="str">
        <f>'Week 1'!B22</f>
        <v>Trent</v>
      </c>
      <c r="C22" s="94" t="s">
        <v>155</v>
      </c>
      <c r="D22" s="162">
        <v>9</v>
      </c>
      <c r="E22" s="94" t="s">
        <v>148</v>
      </c>
      <c r="F22" s="162">
        <v>8</v>
      </c>
      <c r="G22" s="94" t="s">
        <v>152</v>
      </c>
      <c r="H22" s="162">
        <v>16</v>
      </c>
      <c r="I22" s="94" t="s">
        <v>132</v>
      </c>
      <c r="J22" s="162">
        <v>10</v>
      </c>
      <c r="K22" s="94" t="s">
        <v>127</v>
      </c>
      <c r="L22" s="162">
        <v>4</v>
      </c>
      <c r="M22" s="94" t="s">
        <v>126</v>
      </c>
      <c r="N22" s="162">
        <v>3</v>
      </c>
      <c r="O22" s="94" t="s">
        <v>128</v>
      </c>
      <c r="P22" s="162">
        <v>14</v>
      </c>
      <c r="Q22" s="94" t="s">
        <v>133</v>
      </c>
      <c r="R22" s="162">
        <v>12</v>
      </c>
      <c r="S22" s="94" t="s">
        <v>198</v>
      </c>
      <c r="T22" s="162">
        <v>13</v>
      </c>
      <c r="U22" s="94" t="s">
        <v>134</v>
      </c>
      <c r="V22" s="162">
        <v>6</v>
      </c>
      <c r="W22" s="94" t="s">
        <v>144</v>
      </c>
      <c r="X22" s="162">
        <v>15</v>
      </c>
      <c r="Y22" s="94" t="s">
        <v>154</v>
      </c>
      <c r="Z22" s="162">
        <v>7</v>
      </c>
      <c r="AA22" s="94" t="s">
        <v>137</v>
      </c>
      <c r="AB22" s="162">
        <v>11</v>
      </c>
      <c r="AC22" s="94" t="s">
        <v>135</v>
      </c>
      <c r="AD22" s="162">
        <v>5</v>
      </c>
      <c r="AE22" s="94"/>
      <c r="AF22" s="98"/>
      <c r="AG22" s="94"/>
      <c r="AH22" s="98"/>
      <c r="AI22" s="5">
        <f t="shared" si="0"/>
        <v>133</v>
      </c>
      <c r="AJ22" s="5">
        <f t="shared" si="1"/>
        <v>84</v>
      </c>
    </row>
    <row r="23" spans="1:36" x14ac:dyDescent="0.3">
      <c r="A23">
        <f t="shared" si="2"/>
        <v>21</v>
      </c>
      <c r="B23" s="70" t="str">
        <f>'Week 1'!B23</f>
        <v>Dean</v>
      </c>
      <c r="C23" s="95" t="s">
        <v>155</v>
      </c>
      <c r="D23" s="96">
        <v>7</v>
      </c>
      <c r="E23" s="95" t="s">
        <v>148</v>
      </c>
      <c r="F23" s="96">
        <v>14</v>
      </c>
      <c r="G23" s="95" t="s">
        <v>152</v>
      </c>
      <c r="H23" s="96">
        <v>16</v>
      </c>
      <c r="I23" s="95" t="s">
        <v>132</v>
      </c>
      <c r="J23" s="96">
        <v>6</v>
      </c>
      <c r="K23" s="95" t="s">
        <v>127</v>
      </c>
      <c r="L23" s="96">
        <v>9</v>
      </c>
      <c r="M23" s="95" t="s">
        <v>129</v>
      </c>
      <c r="N23" s="96">
        <v>8</v>
      </c>
      <c r="O23" s="95" t="s">
        <v>128</v>
      </c>
      <c r="P23" s="96">
        <v>13</v>
      </c>
      <c r="Q23" s="95" t="s">
        <v>162</v>
      </c>
      <c r="R23" s="96">
        <v>5</v>
      </c>
      <c r="S23" s="95" t="s">
        <v>198</v>
      </c>
      <c r="T23" s="96">
        <v>10</v>
      </c>
      <c r="U23" s="95" t="s">
        <v>160</v>
      </c>
      <c r="V23" s="96">
        <v>4</v>
      </c>
      <c r="W23" s="95" t="s">
        <v>144</v>
      </c>
      <c r="X23" s="96">
        <v>11</v>
      </c>
      <c r="Y23" s="95" t="s">
        <v>154</v>
      </c>
      <c r="Z23" s="96">
        <v>12</v>
      </c>
      <c r="AA23" s="95" t="s">
        <v>137</v>
      </c>
      <c r="AB23" s="96">
        <v>15</v>
      </c>
      <c r="AC23" s="95" t="s">
        <v>163</v>
      </c>
      <c r="AD23" s="96">
        <v>3</v>
      </c>
      <c r="AE23" s="95"/>
      <c r="AF23" s="96"/>
      <c r="AG23" s="95"/>
      <c r="AH23" s="96"/>
      <c r="AI23" s="8">
        <f t="shared" si="0"/>
        <v>133</v>
      </c>
      <c r="AJ23" s="8">
        <f t="shared" si="1"/>
        <v>80</v>
      </c>
    </row>
    <row r="24" spans="1:36" x14ac:dyDescent="0.3">
      <c r="A24">
        <f t="shared" si="2"/>
        <v>3</v>
      </c>
      <c r="B24" s="85" t="str">
        <f>'Week 1'!B24</f>
        <v>Randi</v>
      </c>
      <c r="C24" s="94" t="s">
        <v>136</v>
      </c>
      <c r="D24" s="162">
        <v>3</v>
      </c>
      <c r="E24" s="94" t="s">
        <v>148</v>
      </c>
      <c r="F24" s="162">
        <v>10</v>
      </c>
      <c r="G24" s="94" t="s">
        <v>152</v>
      </c>
      <c r="H24" s="162">
        <v>16</v>
      </c>
      <c r="I24" s="94" t="s">
        <v>132</v>
      </c>
      <c r="J24" s="162">
        <v>8</v>
      </c>
      <c r="K24" s="94" t="s">
        <v>123</v>
      </c>
      <c r="L24" s="162">
        <v>9</v>
      </c>
      <c r="M24" s="94" t="s">
        <v>129</v>
      </c>
      <c r="N24" s="162">
        <v>12</v>
      </c>
      <c r="O24" s="94" t="s">
        <v>128</v>
      </c>
      <c r="P24" s="162">
        <v>14</v>
      </c>
      <c r="Q24" s="94" t="s">
        <v>133</v>
      </c>
      <c r="R24" s="162">
        <v>7</v>
      </c>
      <c r="S24" s="94" t="s">
        <v>198</v>
      </c>
      <c r="T24" s="162">
        <v>11</v>
      </c>
      <c r="U24" s="94" t="s">
        <v>160</v>
      </c>
      <c r="V24" s="162">
        <v>5</v>
      </c>
      <c r="W24" s="94" t="s">
        <v>144</v>
      </c>
      <c r="X24" s="162">
        <v>15</v>
      </c>
      <c r="Y24" s="94" t="s">
        <v>143</v>
      </c>
      <c r="Z24" s="162">
        <v>4</v>
      </c>
      <c r="AA24" s="94" t="s">
        <v>137</v>
      </c>
      <c r="AB24" s="162">
        <v>13</v>
      </c>
      <c r="AC24" s="94" t="s">
        <v>163</v>
      </c>
      <c r="AD24" s="162">
        <v>6</v>
      </c>
      <c r="AE24" s="94"/>
      <c r="AF24" s="98"/>
      <c r="AG24" s="94"/>
      <c r="AH24" s="98"/>
      <c r="AI24" s="5">
        <f t="shared" si="0"/>
        <v>133</v>
      </c>
      <c r="AJ24" s="5">
        <f t="shared" si="1"/>
        <v>101</v>
      </c>
    </row>
    <row r="25" spans="1:36" x14ac:dyDescent="0.3">
      <c r="A25">
        <f t="shared" si="2"/>
        <v>9</v>
      </c>
      <c r="B25" s="70" t="str">
        <f>'Week 1'!B25</f>
        <v>Brett J.</v>
      </c>
      <c r="C25" s="95" t="s">
        <v>155</v>
      </c>
      <c r="D25" s="96">
        <v>7</v>
      </c>
      <c r="E25" s="95" t="s">
        <v>148</v>
      </c>
      <c r="F25" s="96">
        <v>6</v>
      </c>
      <c r="G25" s="95" t="s">
        <v>152</v>
      </c>
      <c r="H25" s="96">
        <v>16</v>
      </c>
      <c r="I25" s="95" t="s">
        <v>149</v>
      </c>
      <c r="J25" s="96">
        <v>3</v>
      </c>
      <c r="K25" s="95" t="s">
        <v>127</v>
      </c>
      <c r="L25" s="96">
        <v>10</v>
      </c>
      <c r="M25" s="95" t="s">
        <v>129</v>
      </c>
      <c r="N25" s="96">
        <v>12</v>
      </c>
      <c r="O25" s="95" t="s">
        <v>128</v>
      </c>
      <c r="P25" s="96">
        <v>13</v>
      </c>
      <c r="Q25" s="95" t="s">
        <v>133</v>
      </c>
      <c r="R25" s="96">
        <v>8</v>
      </c>
      <c r="S25" s="95" t="s">
        <v>198</v>
      </c>
      <c r="T25" s="96">
        <v>11</v>
      </c>
      <c r="U25" s="95" t="s">
        <v>134</v>
      </c>
      <c r="V25" s="96">
        <v>5</v>
      </c>
      <c r="W25" s="95" t="s">
        <v>144</v>
      </c>
      <c r="X25" s="96">
        <v>15</v>
      </c>
      <c r="Y25" s="95" t="s">
        <v>154</v>
      </c>
      <c r="Z25" s="96">
        <v>4</v>
      </c>
      <c r="AA25" s="95" t="s">
        <v>137</v>
      </c>
      <c r="AB25" s="96">
        <v>14</v>
      </c>
      <c r="AC25" s="95" t="s">
        <v>163</v>
      </c>
      <c r="AD25" s="96">
        <v>9</v>
      </c>
      <c r="AE25" s="95"/>
      <c r="AF25" s="96"/>
      <c r="AG25" s="95"/>
      <c r="AH25" s="96"/>
      <c r="AI25" s="8">
        <f t="shared" si="0"/>
        <v>133</v>
      </c>
      <c r="AJ25" s="8">
        <f t="shared" si="1"/>
        <v>94</v>
      </c>
    </row>
    <row r="26" spans="1:36" x14ac:dyDescent="0.3">
      <c r="A26">
        <f t="shared" si="2"/>
        <v>16</v>
      </c>
      <c r="B26" s="85" t="str">
        <f>'Week 1'!B26</f>
        <v>Derek</v>
      </c>
      <c r="C26" s="94" t="s">
        <v>155</v>
      </c>
      <c r="D26" s="162">
        <v>6</v>
      </c>
      <c r="E26" s="94" t="s">
        <v>148</v>
      </c>
      <c r="F26" s="162">
        <v>9</v>
      </c>
      <c r="G26" s="94" t="s">
        <v>152</v>
      </c>
      <c r="H26" s="162">
        <v>16</v>
      </c>
      <c r="I26" s="94" t="s">
        <v>132</v>
      </c>
      <c r="J26" s="162">
        <v>10</v>
      </c>
      <c r="K26" s="94" t="s">
        <v>123</v>
      </c>
      <c r="L26" s="162">
        <v>7</v>
      </c>
      <c r="M26" s="94" t="s">
        <v>129</v>
      </c>
      <c r="N26" s="162">
        <v>15</v>
      </c>
      <c r="O26" s="94" t="s">
        <v>142</v>
      </c>
      <c r="P26" s="162">
        <v>3</v>
      </c>
      <c r="Q26" s="94" t="s">
        <v>133</v>
      </c>
      <c r="R26" s="162">
        <v>8</v>
      </c>
      <c r="S26" s="94" t="s">
        <v>198</v>
      </c>
      <c r="T26" s="162">
        <v>14</v>
      </c>
      <c r="U26" s="94" t="s">
        <v>134</v>
      </c>
      <c r="V26" s="162">
        <v>5</v>
      </c>
      <c r="W26" s="94" t="s">
        <v>144</v>
      </c>
      <c r="X26" s="162">
        <v>12</v>
      </c>
      <c r="Y26" s="94" t="s">
        <v>143</v>
      </c>
      <c r="Z26" s="162">
        <v>11</v>
      </c>
      <c r="AA26" s="94" t="s">
        <v>137</v>
      </c>
      <c r="AB26" s="162">
        <v>13</v>
      </c>
      <c r="AC26" s="94" t="s">
        <v>135</v>
      </c>
      <c r="AD26" s="162">
        <v>4</v>
      </c>
      <c r="AE26" s="94"/>
      <c r="AF26" s="119"/>
      <c r="AG26" s="94"/>
      <c r="AH26" s="119"/>
      <c r="AI26" s="5">
        <f t="shared" si="0"/>
        <v>133</v>
      </c>
      <c r="AJ26" s="5">
        <f t="shared" si="1"/>
        <v>86</v>
      </c>
    </row>
    <row r="27" spans="1:36" x14ac:dyDescent="0.3">
      <c r="A27">
        <f t="shared" si="2"/>
        <v>26</v>
      </c>
      <c r="B27" s="70" t="str">
        <f>'Week 1'!B27</f>
        <v>Colby</v>
      </c>
      <c r="C27" s="95" t="s">
        <v>136</v>
      </c>
      <c r="D27" s="96">
        <v>4</v>
      </c>
      <c r="E27" s="95" t="s">
        <v>148</v>
      </c>
      <c r="F27" s="96">
        <v>3</v>
      </c>
      <c r="G27" s="95" t="s">
        <v>152</v>
      </c>
      <c r="H27" s="96">
        <v>11</v>
      </c>
      <c r="I27" s="95" t="s">
        <v>149</v>
      </c>
      <c r="J27" s="96">
        <v>5</v>
      </c>
      <c r="K27" s="95" t="s">
        <v>127</v>
      </c>
      <c r="L27" s="96">
        <v>6</v>
      </c>
      <c r="M27" s="95" t="s">
        <v>126</v>
      </c>
      <c r="N27" s="96">
        <v>7</v>
      </c>
      <c r="O27" s="95" t="s">
        <v>142</v>
      </c>
      <c r="P27" s="96">
        <v>8</v>
      </c>
      <c r="Q27" s="95" t="s">
        <v>162</v>
      </c>
      <c r="R27" s="96">
        <v>9</v>
      </c>
      <c r="S27" s="95" t="s">
        <v>145</v>
      </c>
      <c r="T27" s="96">
        <v>10</v>
      </c>
      <c r="U27" s="95" t="s">
        <v>134</v>
      </c>
      <c r="V27" s="96">
        <v>15</v>
      </c>
      <c r="W27" s="95" t="s">
        <v>144</v>
      </c>
      <c r="X27" s="96">
        <v>14</v>
      </c>
      <c r="Y27" s="95" t="s">
        <v>154</v>
      </c>
      <c r="Z27" s="96">
        <v>16</v>
      </c>
      <c r="AA27" s="95" t="s">
        <v>137</v>
      </c>
      <c r="AB27" s="96">
        <v>12</v>
      </c>
      <c r="AC27" s="95" t="s">
        <v>163</v>
      </c>
      <c r="AD27" s="96">
        <v>13</v>
      </c>
      <c r="AE27" s="95"/>
      <c r="AF27" s="96"/>
      <c r="AG27" s="95"/>
      <c r="AH27" s="96"/>
      <c r="AI27" s="8">
        <f t="shared" si="0"/>
        <v>133</v>
      </c>
      <c r="AJ27" s="8">
        <f t="shared" si="1"/>
        <v>48</v>
      </c>
    </row>
    <row r="28" spans="1:36" x14ac:dyDescent="0.3">
      <c r="A28">
        <f t="shared" si="2"/>
        <v>12</v>
      </c>
      <c r="B28" s="85" t="str">
        <f>'Week 1'!B28</f>
        <v>Bret F.</v>
      </c>
      <c r="C28" s="94" t="s">
        <v>136</v>
      </c>
      <c r="D28" s="162">
        <v>3</v>
      </c>
      <c r="E28" s="94" t="s">
        <v>148</v>
      </c>
      <c r="F28" s="162">
        <v>4</v>
      </c>
      <c r="G28" s="94" t="s">
        <v>152</v>
      </c>
      <c r="H28" s="162">
        <v>15</v>
      </c>
      <c r="I28" s="94" t="s">
        <v>132</v>
      </c>
      <c r="J28" s="162">
        <v>5</v>
      </c>
      <c r="K28" s="94" t="s">
        <v>123</v>
      </c>
      <c r="L28" s="162">
        <v>6</v>
      </c>
      <c r="M28" s="94" t="s">
        <v>129</v>
      </c>
      <c r="N28" s="162">
        <v>7</v>
      </c>
      <c r="O28" s="94" t="s">
        <v>142</v>
      </c>
      <c r="P28" s="162">
        <v>8</v>
      </c>
      <c r="Q28" s="94" t="s">
        <v>133</v>
      </c>
      <c r="R28" s="162">
        <v>9</v>
      </c>
      <c r="S28" s="94" t="s">
        <v>198</v>
      </c>
      <c r="T28" s="162">
        <v>12</v>
      </c>
      <c r="U28" s="94" t="s">
        <v>160</v>
      </c>
      <c r="V28" s="162">
        <v>11</v>
      </c>
      <c r="W28" s="94" t="s">
        <v>144</v>
      </c>
      <c r="X28" s="162">
        <v>13</v>
      </c>
      <c r="Y28" s="94" t="s">
        <v>154</v>
      </c>
      <c r="Z28" s="162">
        <v>14</v>
      </c>
      <c r="AA28" s="94" t="s">
        <v>137</v>
      </c>
      <c r="AB28" s="162">
        <v>10</v>
      </c>
      <c r="AC28" s="94" t="s">
        <v>163</v>
      </c>
      <c r="AD28" s="162">
        <v>16</v>
      </c>
      <c r="AE28" s="94"/>
      <c r="AF28" s="119"/>
      <c r="AG28" s="94"/>
      <c r="AH28" s="119"/>
      <c r="AI28" s="5">
        <f t="shared" si="0"/>
        <v>133</v>
      </c>
      <c r="AJ28" s="5">
        <f t="shared" si="1"/>
        <v>91</v>
      </c>
    </row>
    <row r="29" spans="1:36" ht="15.65" thickBot="1" x14ac:dyDescent="0.35">
      <c r="A29">
        <f t="shared" si="2"/>
        <v>19</v>
      </c>
      <c r="B29" s="93" t="str">
        <f>'Week 1'!B29</f>
        <v>Chad</v>
      </c>
      <c r="C29" s="95" t="s">
        <v>155</v>
      </c>
      <c r="D29" s="96">
        <v>16</v>
      </c>
      <c r="E29" s="95" t="s">
        <v>148</v>
      </c>
      <c r="F29" s="96">
        <v>9</v>
      </c>
      <c r="G29" s="95" t="s">
        <v>152</v>
      </c>
      <c r="H29" s="96">
        <v>14</v>
      </c>
      <c r="I29" s="95" t="s">
        <v>132</v>
      </c>
      <c r="J29" s="96">
        <v>7</v>
      </c>
      <c r="K29" s="95" t="s">
        <v>123</v>
      </c>
      <c r="L29" s="96">
        <v>3</v>
      </c>
      <c r="M29" s="95" t="s">
        <v>129</v>
      </c>
      <c r="N29" s="96">
        <v>8</v>
      </c>
      <c r="O29" s="95" t="s">
        <v>128</v>
      </c>
      <c r="P29" s="96">
        <v>10</v>
      </c>
      <c r="Q29" s="95" t="s">
        <v>133</v>
      </c>
      <c r="R29" s="96">
        <v>4</v>
      </c>
      <c r="S29" s="95" t="s">
        <v>198</v>
      </c>
      <c r="T29" s="96">
        <v>6</v>
      </c>
      <c r="U29" s="95" t="s">
        <v>160</v>
      </c>
      <c r="V29" s="96">
        <v>5</v>
      </c>
      <c r="W29" s="95" t="s">
        <v>144</v>
      </c>
      <c r="X29" s="96">
        <v>13</v>
      </c>
      <c r="Y29" s="95" t="s">
        <v>154</v>
      </c>
      <c r="Z29" s="96">
        <v>11</v>
      </c>
      <c r="AA29" s="95" t="s">
        <v>137</v>
      </c>
      <c r="AB29" s="96">
        <v>12</v>
      </c>
      <c r="AC29" s="95" t="s">
        <v>163</v>
      </c>
      <c r="AD29" s="96">
        <v>15</v>
      </c>
      <c r="AE29" s="95"/>
      <c r="AF29" s="96"/>
      <c r="AG29" s="95"/>
      <c r="AH29" s="96"/>
      <c r="AI29" s="8">
        <f t="shared" si="0"/>
        <v>133</v>
      </c>
      <c r="AJ29" s="47">
        <f t="shared" si="1"/>
        <v>82</v>
      </c>
    </row>
    <row r="30" spans="1:36" ht="15.65" thickBot="1" x14ac:dyDescent="0.35">
      <c r="B30" s="27" t="s">
        <v>15</v>
      </c>
      <c r="C30" s="205" t="s">
        <v>130</v>
      </c>
      <c r="D30" s="180"/>
      <c r="E30" s="180" t="s">
        <v>161</v>
      </c>
      <c r="F30" s="180"/>
      <c r="G30" s="180" t="s">
        <v>138</v>
      </c>
      <c r="H30" s="180"/>
      <c r="I30" s="180" t="s">
        <v>141</v>
      </c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66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5" spans="2:36" ht="15.65" thickBot="1" x14ac:dyDescent="0.35"/>
    <row r="36" spans="2:36" ht="15.65" thickBot="1" x14ac:dyDescent="0.35">
      <c r="B36" s="21" t="s">
        <v>0</v>
      </c>
      <c r="C36" s="183" t="s">
        <v>136</v>
      </c>
      <c r="D36" s="183"/>
      <c r="E36" s="183" t="s">
        <v>153</v>
      </c>
      <c r="F36" s="183"/>
      <c r="G36" s="183" t="s">
        <v>152</v>
      </c>
      <c r="H36" s="183"/>
      <c r="I36" s="183" t="s">
        <v>132</v>
      </c>
      <c r="J36" s="183"/>
      <c r="K36" s="183" t="s">
        <v>127</v>
      </c>
      <c r="L36" s="183"/>
      <c r="M36" s="183" t="s">
        <v>129</v>
      </c>
      <c r="N36" s="183"/>
      <c r="O36" s="183" t="s">
        <v>128</v>
      </c>
      <c r="P36" s="183"/>
      <c r="Q36" s="183" t="s">
        <v>133</v>
      </c>
      <c r="R36" s="183"/>
      <c r="S36" s="183" t="s">
        <v>198</v>
      </c>
      <c r="T36" s="183"/>
      <c r="U36" s="183" t="s">
        <v>160</v>
      </c>
      <c r="V36" s="183"/>
      <c r="W36" s="183" t="s">
        <v>144</v>
      </c>
      <c r="X36" s="183"/>
      <c r="Y36" s="183" t="s">
        <v>143</v>
      </c>
      <c r="Z36" s="183"/>
      <c r="AA36" s="183" t="s">
        <v>147</v>
      </c>
      <c r="AB36" s="183"/>
      <c r="AC36" s="183" t="s">
        <v>163</v>
      </c>
      <c r="AD36" s="183"/>
      <c r="AE36" s="183">
        <f>AE3</f>
        <v>0</v>
      </c>
      <c r="AF36" s="183"/>
      <c r="AG36" s="183">
        <f>AG3</f>
        <v>0</v>
      </c>
      <c r="AH36" s="187"/>
      <c r="AI36" s="18"/>
    </row>
    <row r="37" spans="2:36" x14ac:dyDescent="0.3">
      <c r="B37" s="20" t="str">
        <f t="shared" ref="B37:B62" si="3">B4</f>
        <v>Tyson</v>
      </c>
      <c r="C37" s="174">
        <f t="shared" ref="C37:AC37" si="4">IF(C4=C$36,D4,"-")</f>
        <v>3</v>
      </c>
      <c r="D37" s="174"/>
      <c r="E37" s="174">
        <f t="shared" si="4"/>
        <v>4</v>
      </c>
      <c r="F37" s="174"/>
      <c r="G37" s="174">
        <f t="shared" si="4"/>
        <v>16</v>
      </c>
      <c r="H37" s="174"/>
      <c r="I37" s="174">
        <f t="shared" si="4"/>
        <v>5</v>
      </c>
      <c r="J37" s="174"/>
      <c r="K37" s="174">
        <f t="shared" si="4"/>
        <v>8</v>
      </c>
      <c r="L37" s="174"/>
      <c r="M37" s="174">
        <f t="shared" si="4"/>
        <v>14</v>
      </c>
      <c r="N37" s="174"/>
      <c r="O37" s="174">
        <f t="shared" si="4"/>
        <v>6</v>
      </c>
      <c r="P37" s="174"/>
      <c r="Q37" s="174">
        <f t="shared" si="4"/>
        <v>7</v>
      </c>
      <c r="R37" s="174"/>
      <c r="S37" s="174">
        <f t="shared" si="4"/>
        <v>9</v>
      </c>
      <c r="T37" s="174"/>
      <c r="U37" s="174" t="str">
        <f t="shared" si="4"/>
        <v>-</v>
      </c>
      <c r="V37" s="174"/>
      <c r="W37" s="174">
        <f t="shared" si="4"/>
        <v>15</v>
      </c>
      <c r="X37" s="174"/>
      <c r="Y37" s="174" t="str">
        <f t="shared" si="4"/>
        <v>-</v>
      </c>
      <c r="Z37" s="174"/>
      <c r="AA37" s="174" t="str">
        <f t="shared" si="4"/>
        <v>-</v>
      </c>
      <c r="AB37" s="174"/>
      <c r="AC37" s="174">
        <f t="shared" si="4"/>
        <v>12</v>
      </c>
      <c r="AD37" s="174"/>
      <c r="AE37" s="174"/>
      <c r="AF37" s="174"/>
      <c r="AG37" s="174"/>
      <c r="AH37" s="174"/>
      <c r="AJ37" s="19">
        <f t="shared" ref="AJ37:AJ62" si="5">COUNTIF(C37:AH37,"&gt;=1")</f>
        <v>11</v>
      </c>
    </row>
    <row r="38" spans="2:36" x14ac:dyDescent="0.3">
      <c r="B38" s="91" t="str">
        <f t="shared" si="3"/>
        <v>Ben</v>
      </c>
      <c r="C38" s="172" t="str">
        <f t="shared" ref="C38:AC38" si="6">IF(C5=C$36,D5,"-")</f>
        <v>-</v>
      </c>
      <c r="D38" s="172"/>
      <c r="E38" s="172" t="str">
        <f t="shared" si="6"/>
        <v>-</v>
      </c>
      <c r="F38" s="172"/>
      <c r="G38" s="172">
        <f t="shared" si="6"/>
        <v>15</v>
      </c>
      <c r="H38" s="172"/>
      <c r="I38" s="172">
        <f t="shared" si="6"/>
        <v>9</v>
      </c>
      <c r="J38" s="172"/>
      <c r="K38" s="172">
        <f t="shared" si="6"/>
        <v>5</v>
      </c>
      <c r="L38" s="172"/>
      <c r="M38" s="172">
        <f t="shared" si="6"/>
        <v>12</v>
      </c>
      <c r="N38" s="172"/>
      <c r="O38" s="172">
        <f t="shared" si="6"/>
        <v>14</v>
      </c>
      <c r="P38" s="172"/>
      <c r="Q38" s="172">
        <f t="shared" si="6"/>
        <v>6</v>
      </c>
      <c r="R38" s="172"/>
      <c r="S38" s="172" t="str">
        <f t="shared" si="6"/>
        <v>-</v>
      </c>
      <c r="T38" s="172"/>
      <c r="U38" s="172" t="str">
        <f t="shared" si="6"/>
        <v>-</v>
      </c>
      <c r="V38" s="172"/>
      <c r="W38" s="172">
        <f t="shared" si="6"/>
        <v>16</v>
      </c>
      <c r="X38" s="172"/>
      <c r="Y38" s="172">
        <f t="shared" si="6"/>
        <v>8</v>
      </c>
      <c r="Z38" s="172"/>
      <c r="AA38" s="172" t="str">
        <f t="shared" si="6"/>
        <v>-</v>
      </c>
      <c r="AB38" s="172"/>
      <c r="AC38" s="172" t="str">
        <f t="shared" si="6"/>
        <v>-</v>
      </c>
      <c r="AD38" s="172"/>
      <c r="AE38" s="172"/>
      <c r="AF38" s="172"/>
      <c r="AG38" s="172"/>
      <c r="AH38" s="172"/>
      <c r="AJ38" s="19">
        <f t="shared" si="5"/>
        <v>8</v>
      </c>
    </row>
    <row r="39" spans="2:36" x14ac:dyDescent="0.3">
      <c r="B39" s="10" t="str">
        <f t="shared" si="3"/>
        <v>Trevor</v>
      </c>
      <c r="C39" s="174">
        <f t="shared" ref="C39:AC39" si="7">IF(C6=C$36,D6,"-")</f>
        <v>7</v>
      </c>
      <c r="D39" s="174"/>
      <c r="E39" s="174" t="str">
        <f t="shared" si="7"/>
        <v>-</v>
      </c>
      <c r="F39" s="174"/>
      <c r="G39" s="174">
        <f t="shared" si="7"/>
        <v>16</v>
      </c>
      <c r="H39" s="174"/>
      <c r="I39" s="174">
        <f t="shared" si="7"/>
        <v>11</v>
      </c>
      <c r="J39" s="174"/>
      <c r="K39" s="174">
        <f t="shared" si="7"/>
        <v>13</v>
      </c>
      <c r="L39" s="174"/>
      <c r="M39" s="174">
        <f t="shared" si="7"/>
        <v>12</v>
      </c>
      <c r="N39" s="174"/>
      <c r="O39" s="174" t="str">
        <f t="shared" si="7"/>
        <v>-</v>
      </c>
      <c r="P39" s="174"/>
      <c r="Q39" s="174">
        <f t="shared" si="7"/>
        <v>8</v>
      </c>
      <c r="R39" s="174"/>
      <c r="S39" s="174">
        <f t="shared" si="7"/>
        <v>9</v>
      </c>
      <c r="T39" s="174"/>
      <c r="U39" s="174" t="str">
        <f t="shared" si="7"/>
        <v>-</v>
      </c>
      <c r="V39" s="174"/>
      <c r="W39" s="174">
        <f t="shared" si="7"/>
        <v>14</v>
      </c>
      <c r="X39" s="174"/>
      <c r="Y39" s="174">
        <f t="shared" si="7"/>
        <v>4</v>
      </c>
      <c r="Z39" s="174"/>
      <c r="AA39" s="174" t="str">
        <f t="shared" si="7"/>
        <v>-</v>
      </c>
      <c r="AB39" s="174"/>
      <c r="AC39" s="174">
        <f t="shared" si="7"/>
        <v>6</v>
      </c>
      <c r="AD39" s="174"/>
      <c r="AE39" s="174"/>
      <c r="AF39" s="174"/>
      <c r="AG39" s="174"/>
      <c r="AH39" s="174"/>
      <c r="AJ39" s="19">
        <f t="shared" si="5"/>
        <v>10</v>
      </c>
    </row>
    <row r="40" spans="2:36" x14ac:dyDescent="0.3">
      <c r="B40" s="91" t="str">
        <f t="shared" si="3"/>
        <v>Alex</v>
      </c>
      <c r="C40" s="172" t="str">
        <f t="shared" ref="C40:AC40" si="8">IF(C7=C$36,D7,"-")</f>
        <v>-</v>
      </c>
      <c r="D40" s="172"/>
      <c r="E40" s="172" t="str">
        <f t="shared" si="8"/>
        <v>-</v>
      </c>
      <c r="F40" s="172"/>
      <c r="G40" s="172">
        <f t="shared" si="8"/>
        <v>16</v>
      </c>
      <c r="H40" s="172"/>
      <c r="I40" s="172">
        <f t="shared" si="8"/>
        <v>6</v>
      </c>
      <c r="J40" s="172"/>
      <c r="K40" s="172">
        <f t="shared" si="8"/>
        <v>3</v>
      </c>
      <c r="L40" s="172"/>
      <c r="M40" s="172">
        <f t="shared" si="8"/>
        <v>13</v>
      </c>
      <c r="N40" s="172"/>
      <c r="O40" s="172">
        <f t="shared" si="8"/>
        <v>12</v>
      </c>
      <c r="P40" s="172"/>
      <c r="Q40" s="172">
        <f t="shared" si="8"/>
        <v>10</v>
      </c>
      <c r="R40" s="172"/>
      <c r="S40" s="172">
        <f t="shared" si="8"/>
        <v>9</v>
      </c>
      <c r="T40" s="172"/>
      <c r="U40" s="172">
        <f t="shared" si="8"/>
        <v>4</v>
      </c>
      <c r="V40" s="172"/>
      <c r="W40" s="172">
        <f t="shared" si="8"/>
        <v>14</v>
      </c>
      <c r="X40" s="172"/>
      <c r="Y40" s="172" t="str">
        <f t="shared" si="8"/>
        <v>-</v>
      </c>
      <c r="Z40" s="172"/>
      <c r="AA40" s="172" t="str">
        <f t="shared" si="8"/>
        <v>-</v>
      </c>
      <c r="AB40" s="172"/>
      <c r="AC40" s="172">
        <f t="shared" si="8"/>
        <v>7</v>
      </c>
      <c r="AD40" s="172"/>
      <c r="AE40" s="172"/>
      <c r="AF40" s="172"/>
      <c r="AG40" s="172"/>
      <c r="AH40" s="172"/>
      <c r="AJ40" s="19">
        <f t="shared" si="5"/>
        <v>10</v>
      </c>
    </row>
    <row r="41" spans="2:36" x14ac:dyDescent="0.3">
      <c r="B41" s="10" t="str">
        <f t="shared" si="3"/>
        <v>Katelyn</v>
      </c>
      <c r="C41" s="174" t="str">
        <f t="shared" ref="C41:AC41" si="9">IF(C8=C$36,D8,"-")</f>
        <v>-</v>
      </c>
      <c r="D41" s="174"/>
      <c r="E41" s="174" t="str">
        <f t="shared" si="9"/>
        <v>-</v>
      </c>
      <c r="F41" s="174"/>
      <c r="G41" s="174">
        <f t="shared" si="9"/>
        <v>16</v>
      </c>
      <c r="H41" s="174"/>
      <c r="I41" s="174">
        <f t="shared" si="9"/>
        <v>6</v>
      </c>
      <c r="J41" s="174"/>
      <c r="K41" s="174">
        <f t="shared" si="9"/>
        <v>10</v>
      </c>
      <c r="L41" s="174"/>
      <c r="M41" s="174">
        <f t="shared" si="9"/>
        <v>12</v>
      </c>
      <c r="N41" s="174"/>
      <c r="O41" s="174">
        <f t="shared" si="9"/>
        <v>13</v>
      </c>
      <c r="P41" s="174"/>
      <c r="Q41" s="174">
        <f t="shared" si="9"/>
        <v>8</v>
      </c>
      <c r="R41" s="174"/>
      <c r="S41" s="174">
        <f t="shared" si="9"/>
        <v>11</v>
      </c>
      <c r="T41" s="174"/>
      <c r="U41" s="174">
        <f t="shared" si="9"/>
        <v>5</v>
      </c>
      <c r="V41" s="174"/>
      <c r="W41" s="174">
        <f t="shared" si="9"/>
        <v>14</v>
      </c>
      <c r="X41" s="174"/>
      <c r="Y41" s="174" t="str">
        <f t="shared" si="9"/>
        <v>-</v>
      </c>
      <c r="Z41" s="174"/>
      <c r="AA41" s="174" t="str">
        <f t="shared" si="9"/>
        <v>-</v>
      </c>
      <c r="AB41" s="174"/>
      <c r="AC41" s="174">
        <f t="shared" si="9"/>
        <v>7</v>
      </c>
      <c r="AD41" s="174"/>
      <c r="AE41" s="174"/>
      <c r="AF41" s="174"/>
      <c r="AG41" s="174"/>
      <c r="AH41" s="174"/>
      <c r="AJ41" s="19">
        <f t="shared" si="5"/>
        <v>10</v>
      </c>
    </row>
    <row r="42" spans="2:36" x14ac:dyDescent="0.3">
      <c r="B42" s="91" t="str">
        <f t="shared" si="3"/>
        <v>Shelby</v>
      </c>
      <c r="C42" s="172" t="str">
        <f t="shared" ref="C42:AC42" si="10">IF(C9=C$36,D9,"-")</f>
        <v>-</v>
      </c>
      <c r="D42" s="172"/>
      <c r="E42" s="172" t="str">
        <f t="shared" si="10"/>
        <v>-</v>
      </c>
      <c r="F42" s="172"/>
      <c r="G42" s="172">
        <f t="shared" si="10"/>
        <v>16</v>
      </c>
      <c r="H42" s="172"/>
      <c r="I42" s="172" t="str">
        <f t="shared" si="10"/>
        <v>-</v>
      </c>
      <c r="J42" s="172"/>
      <c r="K42" s="172">
        <f t="shared" si="10"/>
        <v>5</v>
      </c>
      <c r="L42" s="172"/>
      <c r="M42" s="172" t="str">
        <f t="shared" si="10"/>
        <v>-</v>
      </c>
      <c r="N42" s="172"/>
      <c r="O42" s="172">
        <f t="shared" si="10"/>
        <v>13</v>
      </c>
      <c r="P42" s="172"/>
      <c r="Q42" s="172">
        <f t="shared" si="10"/>
        <v>8</v>
      </c>
      <c r="R42" s="172"/>
      <c r="S42" s="172">
        <f t="shared" si="10"/>
        <v>14</v>
      </c>
      <c r="T42" s="172"/>
      <c r="U42" s="172" t="str">
        <f t="shared" si="10"/>
        <v>-</v>
      </c>
      <c r="V42" s="172"/>
      <c r="W42" s="172" t="str">
        <f t="shared" si="10"/>
        <v>-</v>
      </c>
      <c r="X42" s="172"/>
      <c r="Y42" s="172" t="str">
        <f t="shared" si="10"/>
        <v>-</v>
      </c>
      <c r="Z42" s="172"/>
      <c r="AA42" s="172" t="str">
        <f t="shared" si="10"/>
        <v>-</v>
      </c>
      <c r="AB42" s="172"/>
      <c r="AC42" s="172" t="str">
        <f t="shared" si="10"/>
        <v>-</v>
      </c>
      <c r="AD42" s="172"/>
      <c r="AE42" s="172"/>
      <c r="AF42" s="172"/>
      <c r="AG42" s="172"/>
      <c r="AH42" s="172"/>
      <c r="AJ42" s="19">
        <f t="shared" si="5"/>
        <v>5</v>
      </c>
    </row>
    <row r="43" spans="2:36" x14ac:dyDescent="0.3">
      <c r="B43" s="10" t="str">
        <f t="shared" si="3"/>
        <v>Chris</v>
      </c>
      <c r="C43" s="174" t="str">
        <f t="shared" ref="C43:AC43" si="11">IF(C10=C$36,D10,"-")</f>
        <v>-</v>
      </c>
      <c r="D43" s="174"/>
      <c r="E43" s="174" t="str">
        <f t="shared" si="11"/>
        <v>-</v>
      </c>
      <c r="F43" s="174"/>
      <c r="G43" s="174">
        <f t="shared" si="11"/>
        <v>16</v>
      </c>
      <c r="H43" s="174"/>
      <c r="I43" s="174">
        <f t="shared" si="11"/>
        <v>3</v>
      </c>
      <c r="J43" s="174"/>
      <c r="K43" s="174" t="str">
        <f t="shared" si="11"/>
        <v>-</v>
      </c>
      <c r="L43" s="174"/>
      <c r="M43" s="174">
        <f t="shared" si="11"/>
        <v>6</v>
      </c>
      <c r="N43" s="174"/>
      <c r="O43" s="174">
        <f t="shared" si="11"/>
        <v>9</v>
      </c>
      <c r="P43" s="174"/>
      <c r="Q43" s="174">
        <f t="shared" si="11"/>
        <v>10</v>
      </c>
      <c r="R43" s="174"/>
      <c r="S43" s="174" t="str">
        <f t="shared" si="11"/>
        <v>-</v>
      </c>
      <c r="T43" s="174"/>
      <c r="U43" s="174">
        <f t="shared" si="11"/>
        <v>11</v>
      </c>
      <c r="V43" s="174"/>
      <c r="W43" s="174">
        <f t="shared" si="11"/>
        <v>15</v>
      </c>
      <c r="X43" s="174"/>
      <c r="Y43" s="174" t="str">
        <f t="shared" si="11"/>
        <v>-</v>
      </c>
      <c r="Z43" s="174"/>
      <c r="AA43" s="174" t="str">
        <f t="shared" si="11"/>
        <v>-</v>
      </c>
      <c r="AB43" s="174"/>
      <c r="AC43" s="174">
        <f t="shared" si="11"/>
        <v>12</v>
      </c>
      <c r="AD43" s="174"/>
      <c r="AE43" s="174"/>
      <c r="AF43" s="174"/>
      <c r="AG43" s="174"/>
      <c r="AH43" s="174"/>
      <c r="AJ43" s="19">
        <f t="shared" si="5"/>
        <v>8</v>
      </c>
    </row>
    <row r="44" spans="2:36" x14ac:dyDescent="0.3">
      <c r="B44" s="91" t="str">
        <f t="shared" si="3"/>
        <v>Jeremy</v>
      </c>
      <c r="C44" s="172" t="str">
        <f t="shared" ref="C44:AC44" si="12">IF(C11=C$36,D11,"-")</f>
        <v>-</v>
      </c>
      <c r="D44" s="172"/>
      <c r="E44" s="172" t="str">
        <f t="shared" si="12"/>
        <v>-</v>
      </c>
      <c r="F44" s="172"/>
      <c r="G44" s="172">
        <f t="shared" si="12"/>
        <v>15</v>
      </c>
      <c r="H44" s="172"/>
      <c r="I44" s="172">
        <f t="shared" si="12"/>
        <v>9</v>
      </c>
      <c r="J44" s="172"/>
      <c r="K44" s="172" t="str">
        <f t="shared" si="12"/>
        <v>-</v>
      </c>
      <c r="L44" s="172"/>
      <c r="M44" s="172" t="str">
        <f t="shared" si="12"/>
        <v>-</v>
      </c>
      <c r="N44" s="172"/>
      <c r="O44" s="172">
        <f t="shared" si="12"/>
        <v>16</v>
      </c>
      <c r="P44" s="172"/>
      <c r="Q44" s="172" t="str">
        <f t="shared" si="12"/>
        <v>-</v>
      </c>
      <c r="R44" s="172"/>
      <c r="S44" s="172">
        <f t="shared" si="12"/>
        <v>7</v>
      </c>
      <c r="T44" s="172"/>
      <c r="U44" s="172" t="str">
        <f t="shared" si="12"/>
        <v>-</v>
      </c>
      <c r="V44" s="172"/>
      <c r="W44" s="172">
        <f t="shared" si="12"/>
        <v>12</v>
      </c>
      <c r="X44" s="172"/>
      <c r="Y44" s="172" t="str">
        <f t="shared" si="12"/>
        <v>-</v>
      </c>
      <c r="Z44" s="172"/>
      <c r="AA44" s="172" t="str">
        <f t="shared" si="12"/>
        <v>-</v>
      </c>
      <c r="AB44" s="172"/>
      <c r="AC44" s="172">
        <f t="shared" si="12"/>
        <v>11</v>
      </c>
      <c r="AD44" s="172"/>
      <c r="AE44" s="172"/>
      <c r="AF44" s="172"/>
      <c r="AG44" s="172"/>
      <c r="AH44" s="172"/>
      <c r="AJ44" s="19">
        <f t="shared" si="5"/>
        <v>6</v>
      </c>
    </row>
    <row r="45" spans="2:36" x14ac:dyDescent="0.3">
      <c r="B45" s="10" t="str">
        <f t="shared" si="3"/>
        <v>Sam</v>
      </c>
      <c r="C45" s="174" t="str">
        <f t="shared" ref="C45:AC45" si="13">IF(C12=C$36,D12,"-")</f>
        <v>-</v>
      </c>
      <c r="D45" s="174"/>
      <c r="E45" s="174" t="str">
        <f t="shared" si="13"/>
        <v>-</v>
      </c>
      <c r="F45" s="174"/>
      <c r="G45" s="174">
        <f t="shared" si="13"/>
        <v>11</v>
      </c>
      <c r="H45" s="174"/>
      <c r="I45" s="174">
        <f t="shared" si="13"/>
        <v>10</v>
      </c>
      <c r="J45" s="174"/>
      <c r="K45" s="174">
        <f t="shared" si="13"/>
        <v>9</v>
      </c>
      <c r="L45" s="174"/>
      <c r="M45" s="174">
        <f t="shared" si="13"/>
        <v>12</v>
      </c>
      <c r="N45" s="174"/>
      <c r="O45" s="174">
        <f t="shared" si="13"/>
        <v>15</v>
      </c>
      <c r="P45" s="174"/>
      <c r="Q45" s="174" t="str">
        <f t="shared" si="13"/>
        <v>-</v>
      </c>
      <c r="R45" s="174"/>
      <c r="S45" s="174">
        <f t="shared" si="13"/>
        <v>7</v>
      </c>
      <c r="T45" s="174"/>
      <c r="U45" s="174" t="str">
        <f t="shared" si="13"/>
        <v>-</v>
      </c>
      <c r="V45" s="174"/>
      <c r="W45" s="174">
        <f t="shared" si="13"/>
        <v>14</v>
      </c>
      <c r="X45" s="174"/>
      <c r="Y45" s="174" t="str">
        <f t="shared" si="13"/>
        <v>-</v>
      </c>
      <c r="Z45" s="174"/>
      <c r="AA45" s="174" t="str">
        <f t="shared" si="13"/>
        <v>-</v>
      </c>
      <c r="AB45" s="174"/>
      <c r="AC45" s="174" t="str">
        <f t="shared" si="13"/>
        <v>-</v>
      </c>
      <c r="AD45" s="174"/>
      <c r="AE45" s="174"/>
      <c r="AF45" s="174"/>
      <c r="AG45" s="174"/>
      <c r="AH45" s="174"/>
      <c r="AJ45" s="19">
        <f t="shared" si="5"/>
        <v>7</v>
      </c>
    </row>
    <row r="46" spans="2:36" x14ac:dyDescent="0.3">
      <c r="B46" s="91" t="str">
        <f t="shared" si="3"/>
        <v>Cody</v>
      </c>
      <c r="C46" s="172" t="str">
        <f t="shared" ref="C46:AC46" si="14">IF(C13=C$36,D13,"-")</f>
        <v>-</v>
      </c>
      <c r="D46" s="172"/>
      <c r="E46" s="172" t="str">
        <f t="shared" si="14"/>
        <v>-</v>
      </c>
      <c r="F46" s="172"/>
      <c r="G46" s="172">
        <f t="shared" si="14"/>
        <v>16</v>
      </c>
      <c r="H46" s="172"/>
      <c r="I46" s="172">
        <f t="shared" si="14"/>
        <v>7</v>
      </c>
      <c r="J46" s="172"/>
      <c r="K46" s="172">
        <f t="shared" si="14"/>
        <v>10</v>
      </c>
      <c r="L46" s="172"/>
      <c r="M46" s="172">
        <f t="shared" si="14"/>
        <v>13</v>
      </c>
      <c r="N46" s="172"/>
      <c r="O46" s="172">
        <f t="shared" si="14"/>
        <v>12</v>
      </c>
      <c r="P46" s="172"/>
      <c r="Q46" s="172" t="str">
        <f t="shared" si="14"/>
        <v>-</v>
      </c>
      <c r="R46" s="172"/>
      <c r="S46" s="172">
        <f t="shared" si="14"/>
        <v>11</v>
      </c>
      <c r="T46" s="172"/>
      <c r="U46" s="172" t="str">
        <f t="shared" si="14"/>
        <v>-</v>
      </c>
      <c r="V46" s="172"/>
      <c r="W46" s="172">
        <f t="shared" si="14"/>
        <v>15</v>
      </c>
      <c r="X46" s="172"/>
      <c r="Y46" s="172" t="str">
        <f t="shared" si="14"/>
        <v>-</v>
      </c>
      <c r="Z46" s="172"/>
      <c r="AA46" s="172" t="str">
        <f t="shared" si="14"/>
        <v>-</v>
      </c>
      <c r="AB46" s="172"/>
      <c r="AC46" s="172">
        <f t="shared" si="14"/>
        <v>4</v>
      </c>
      <c r="AD46" s="172"/>
      <c r="AE46" s="172"/>
      <c r="AF46" s="172"/>
      <c r="AG46" s="172"/>
      <c r="AH46" s="172"/>
      <c r="AJ46" s="19">
        <f t="shared" si="5"/>
        <v>8</v>
      </c>
    </row>
    <row r="47" spans="2:36" x14ac:dyDescent="0.3">
      <c r="B47" s="10" t="str">
        <f t="shared" si="3"/>
        <v>Tom</v>
      </c>
      <c r="C47" s="174" t="str">
        <f t="shared" ref="C47:AC47" si="15">IF(C14=C$36,D14,"-")</f>
        <v>-</v>
      </c>
      <c r="D47" s="174"/>
      <c r="E47" s="174">
        <f t="shared" si="15"/>
        <v>5</v>
      </c>
      <c r="F47" s="174"/>
      <c r="G47" s="174">
        <f t="shared" si="15"/>
        <v>16</v>
      </c>
      <c r="H47" s="174"/>
      <c r="I47" s="174">
        <f t="shared" si="15"/>
        <v>7</v>
      </c>
      <c r="J47" s="174"/>
      <c r="K47" s="174">
        <f t="shared" si="15"/>
        <v>4</v>
      </c>
      <c r="L47" s="174"/>
      <c r="M47" s="174">
        <f t="shared" si="15"/>
        <v>9</v>
      </c>
      <c r="N47" s="174"/>
      <c r="O47" s="174">
        <f t="shared" si="15"/>
        <v>14</v>
      </c>
      <c r="P47" s="174"/>
      <c r="Q47" s="174">
        <f t="shared" si="15"/>
        <v>10</v>
      </c>
      <c r="R47" s="174"/>
      <c r="S47" s="174">
        <f t="shared" si="15"/>
        <v>13</v>
      </c>
      <c r="T47" s="174"/>
      <c r="U47" s="174">
        <f t="shared" si="15"/>
        <v>8</v>
      </c>
      <c r="V47" s="174"/>
      <c r="W47" s="174">
        <f t="shared" si="15"/>
        <v>15</v>
      </c>
      <c r="X47" s="174"/>
      <c r="Y47" s="174" t="str">
        <f t="shared" si="15"/>
        <v>-</v>
      </c>
      <c r="Z47" s="174"/>
      <c r="AA47" s="174" t="str">
        <f t="shared" si="15"/>
        <v>-</v>
      </c>
      <c r="AB47" s="174"/>
      <c r="AC47" s="174" t="str">
        <f t="shared" si="15"/>
        <v>-</v>
      </c>
      <c r="AD47" s="174"/>
      <c r="AE47" s="174"/>
      <c r="AF47" s="174"/>
      <c r="AG47" s="174"/>
      <c r="AH47" s="174"/>
      <c r="AJ47" s="19">
        <f t="shared" si="5"/>
        <v>10</v>
      </c>
    </row>
    <row r="48" spans="2:36" x14ac:dyDescent="0.3">
      <c r="B48" s="91" t="str">
        <f t="shared" si="3"/>
        <v>Austin</v>
      </c>
      <c r="C48" s="172" t="str">
        <f t="shared" ref="C48:AC48" si="16">IF(C15=C$36,D15,"-")</f>
        <v>-</v>
      </c>
      <c r="D48" s="172"/>
      <c r="E48" s="172" t="str">
        <f t="shared" si="16"/>
        <v>-</v>
      </c>
      <c r="F48" s="172"/>
      <c r="G48" s="172">
        <f t="shared" si="16"/>
        <v>16</v>
      </c>
      <c r="H48" s="172"/>
      <c r="I48" s="172">
        <f t="shared" si="16"/>
        <v>12</v>
      </c>
      <c r="J48" s="172"/>
      <c r="K48" s="172">
        <f t="shared" si="16"/>
        <v>6</v>
      </c>
      <c r="L48" s="172"/>
      <c r="M48" s="172">
        <f t="shared" si="16"/>
        <v>9</v>
      </c>
      <c r="N48" s="172"/>
      <c r="O48" s="172">
        <f t="shared" si="16"/>
        <v>13</v>
      </c>
      <c r="P48" s="172"/>
      <c r="Q48" s="172">
        <f t="shared" si="16"/>
        <v>5</v>
      </c>
      <c r="R48" s="172"/>
      <c r="S48" s="172">
        <f t="shared" si="16"/>
        <v>11</v>
      </c>
      <c r="T48" s="172"/>
      <c r="U48" s="172" t="str">
        <f t="shared" si="16"/>
        <v>-</v>
      </c>
      <c r="V48" s="172"/>
      <c r="W48" s="172">
        <f t="shared" si="16"/>
        <v>15</v>
      </c>
      <c r="X48" s="172"/>
      <c r="Y48" s="172">
        <f t="shared" si="16"/>
        <v>3</v>
      </c>
      <c r="Z48" s="172"/>
      <c r="AA48" s="172" t="str">
        <f t="shared" si="16"/>
        <v>-</v>
      </c>
      <c r="AB48" s="172"/>
      <c r="AC48" s="172">
        <f t="shared" si="16"/>
        <v>10</v>
      </c>
      <c r="AD48" s="172"/>
      <c r="AE48" s="172"/>
      <c r="AF48" s="172"/>
      <c r="AG48" s="172"/>
      <c r="AH48" s="172"/>
      <c r="AJ48" s="19">
        <f t="shared" si="5"/>
        <v>10</v>
      </c>
    </row>
    <row r="49" spans="2:36" x14ac:dyDescent="0.3">
      <c r="B49" s="10" t="str">
        <f t="shared" si="3"/>
        <v>Cecil</v>
      </c>
      <c r="C49" s="174">
        <f t="shared" ref="C49:AC49" si="17">IF(C16=C$36,D16,"-")</f>
        <v>9</v>
      </c>
      <c r="D49" s="174"/>
      <c r="E49" s="174" t="str">
        <f t="shared" si="17"/>
        <v>-</v>
      </c>
      <c r="F49" s="174"/>
      <c r="G49" s="174">
        <f t="shared" si="17"/>
        <v>16</v>
      </c>
      <c r="H49" s="174"/>
      <c r="I49" s="174">
        <f t="shared" si="17"/>
        <v>8</v>
      </c>
      <c r="J49" s="174"/>
      <c r="K49" s="174">
        <f t="shared" si="17"/>
        <v>7</v>
      </c>
      <c r="L49" s="174"/>
      <c r="M49" s="174">
        <f t="shared" si="17"/>
        <v>10</v>
      </c>
      <c r="N49" s="174"/>
      <c r="O49" s="174">
        <f t="shared" si="17"/>
        <v>13</v>
      </c>
      <c r="P49" s="174"/>
      <c r="Q49" s="174">
        <f t="shared" si="17"/>
        <v>4</v>
      </c>
      <c r="R49" s="174"/>
      <c r="S49" s="174">
        <f t="shared" si="17"/>
        <v>12</v>
      </c>
      <c r="T49" s="174"/>
      <c r="U49" s="174" t="str">
        <f t="shared" si="17"/>
        <v>-</v>
      </c>
      <c r="V49" s="174"/>
      <c r="W49" s="174">
        <f t="shared" si="17"/>
        <v>15</v>
      </c>
      <c r="X49" s="174"/>
      <c r="Y49" s="174">
        <f t="shared" si="17"/>
        <v>3</v>
      </c>
      <c r="Z49" s="174"/>
      <c r="AA49" s="174" t="str">
        <f t="shared" si="17"/>
        <v>-</v>
      </c>
      <c r="AB49" s="174"/>
      <c r="AC49" s="174">
        <f t="shared" si="17"/>
        <v>6</v>
      </c>
      <c r="AD49" s="174"/>
      <c r="AE49" s="174"/>
      <c r="AF49" s="174"/>
      <c r="AG49" s="174"/>
      <c r="AH49" s="174"/>
      <c r="AJ49" s="19">
        <f t="shared" si="5"/>
        <v>11</v>
      </c>
    </row>
    <row r="50" spans="2:36" x14ac:dyDescent="0.3">
      <c r="B50" s="91" t="str">
        <f t="shared" si="3"/>
        <v>Thadd</v>
      </c>
      <c r="C50" s="172" t="str">
        <f t="shared" ref="C50:AC50" si="18">IF(C17=C$36,D17,"-")</f>
        <v>-</v>
      </c>
      <c r="D50" s="172"/>
      <c r="E50" s="172" t="str">
        <f t="shared" si="18"/>
        <v>-</v>
      </c>
      <c r="F50" s="172"/>
      <c r="G50" s="172">
        <f t="shared" si="18"/>
        <v>15</v>
      </c>
      <c r="H50" s="172"/>
      <c r="I50" s="172">
        <f t="shared" si="18"/>
        <v>11</v>
      </c>
      <c r="J50" s="172"/>
      <c r="K50" s="172">
        <f t="shared" si="18"/>
        <v>6</v>
      </c>
      <c r="L50" s="172"/>
      <c r="M50" s="172">
        <f t="shared" si="18"/>
        <v>8</v>
      </c>
      <c r="N50" s="172"/>
      <c r="O50" s="172">
        <f t="shared" si="18"/>
        <v>13</v>
      </c>
      <c r="P50" s="172"/>
      <c r="Q50" s="172" t="str">
        <f t="shared" si="18"/>
        <v>-</v>
      </c>
      <c r="R50" s="172"/>
      <c r="S50" s="172">
        <f t="shared" si="18"/>
        <v>5</v>
      </c>
      <c r="T50" s="172"/>
      <c r="U50" s="172">
        <f t="shared" si="18"/>
        <v>4</v>
      </c>
      <c r="V50" s="172"/>
      <c r="W50" s="172">
        <f t="shared" si="18"/>
        <v>12</v>
      </c>
      <c r="X50" s="172"/>
      <c r="Y50" s="172" t="str">
        <f t="shared" si="18"/>
        <v>-</v>
      </c>
      <c r="Z50" s="172"/>
      <c r="AA50" s="172" t="str">
        <f t="shared" si="18"/>
        <v>-</v>
      </c>
      <c r="AB50" s="172"/>
      <c r="AC50" s="172">
        <f t="shared" si="18"/>
        <v>16</v>
      </c>
      <c r="AD50" s="172"/>
      <c r="AE50" s="172"/>
      <c r="AF50" s="172"/>
      <c r="AG50" s="172"/>
      <c r="AH50" s="172"/>
      <c r="AJ50" s="19">
        <f t="shared" si="5"/>
        <v>9</v>
      </c>
    </row>
    <row r="51" spans="2:36" x14ac:dyDescent="0.3">
      <c r="B51" s="10" t="str">
        <f t="shared" si="3"/>
        <v>Walker</v>
      </c>
      <c r="C51" s="174" t="str">
        <f t="shared" ref="C51:AC51" si="19">IF(C18=C$36,D18,"-")</f>
        <v>-</v>
      </c>
      <c r="D51" s="174"/>
      <c r="E51" s="174" t="str">
        <f t="shared" si="19"/>
        <v>-</v>
      </c>
      <c r="F51" s="174"/>
      <c r="G51" s="174">
        <f t="shared" si="19"/>
        <v>16</v>
      </c>
      <c r="H51" s="174"/>
      <c r="I51" s="174">
        <f t="shared" si="19"/>
        <v>9</v>
      </c>
      <c r="J51" s="174"/>
      <c r="K51" s="174">
        <f t="shared" si="19"/>
        <v>3</v>
      </c>
      <c r="L51" s="174"/>
      <c r="M51" s="174">
        <f t="shared" si="19"/>
        <v>11</v>
      </c>
      <c r="N51" s="174"/>
      <c r="O51" s="174">
        <f t="shared" si="19"/>
        <v>14</v>
      </c>
      <c r="P51" s="174"/>
      <c r="Q51" s="174">
        <f t="shared" si="19"/>
        <v>4</v>
      </c>
      <c r="R51" s="174"/>
      <c r="S51" s="174">
        <f t="shared" si="19"/>
        <v>7</v>
      </c>
      <c r="T51" s="174"/>
      <c r="U51" s="174">
        <f t="shared" si="19"/>
        <v>6</v>
      </c>
      <c r="V51" s="174"/>
      <c r="W51" s="174">
        <f t="shared" si="19"/>
        <v>13</v>
      </c>
      <c r="X51" s="174"/>
      <c r="Y51" s="174" t="str">
        <f t="shared" si="19"/>
        <v>-</v>
      </c>
      <c r="Z51" s="174"/>
      <c r="AA51" s="174" t="str">
        <f t="shared" si="19"/>
        <v>-</v>
      </c>
      <c r="AB51" s="174"/>
      <c r="AC51" s="174">
        <f t="shared" si="19"/>
        <v>10</v>
      </c>
      <c r="AD51" s="174"/>
      <c r="AE51" s="174"/>
      <c r="AF51" s="174"/>
      <c r="AG51" s="174"/>
      <c r="AH51" s="174"/>
      <c r="AJ51" s="19">
        <f t="shared" si="5"/>
        <v>10</v>
      </c>
    </row>
    <row r="52" spans="2:36" x14ac:dyDescent="0.3">
      <c r="B52" s="97" t="str">
        <f t="shared" si="3"/>
        <v>A. Little</v>
      </c>
      <c r="C52" s="172" t="str">
        <f t="shared" ref="C52:AC52" si="20">IF(C19=C$36,D19,"-")</f>
        <v>-</v>
      </c>
      <c r="D52" s="172"/>
      <c r="E52" s="172" t="str">
        <f t="shared" si="20"/>
        <v>-</v>
      </c>
      <c r="F52" s="172"/>
      <c r="G52" s="172">
        <f t="shared" si="20"/>
        <v>16</v>
      </c>
      <c r="H52" s="172"/>
      <c r="I52" s="172" t="str">
        <f t="shared" si="20"/>
        <v>-</v>
      </c>
      <c r="J52" s="172"/>
      <c r="K52" s="172" t="str">
        <f t="shared" si="20"/>
        <v>-</v>
      </c>
      <c r="L52" s="172"/>
      <c r="M52" s="172">
        <f t="shared" si="20"/>
        <v>14</v>
      </c>
      <c r="N52" s="172"/>
      <c r="O52" s="172">
        <f t="shared" si="20"/>
        <v>13</v>
      </c>
      <c r="P52" s="172"/>
      <c r="Q52" s="172" t="str">
        <f t="shared" si="20"/>
        <v>-</v>
      </c>
      <c r="R52" s="172"/>
      <c r="S52" s="172">
        <f t="shared" si="20"/>
        <v>4</v>
      </c>
      <c r="T52" s="172"/>
      <c r="U52" s="172" t="str">
        <f t="shared" si="20"/>
        <v>-</v>
      </c>
      <c r="V52" s="172"/>
      <c r="W52" s="172">
        <f t="shared" si="20"/>
        <v>15</v>
      </c>
      <c r="X52" s="172"/>
      <c r="Y52" s="172" t="str">
        <f t="shared" si="20"/>
        <v>-</v>
      </c>
      <c r="Z52" s="172"/>
      <c r="AA52" s="172" t="str">
        <f t="shared" si="20"/>
        <v>-</v>
      </c>
      <c r="AB52" s="172"/>
      <c r="AC52" s="172" t="str">
        <f t="shared" si="20"/>
        <v>-</v>
      </c>
      <c r="AD52" s="172"/>
      <c r="AE52" s="172"/>
      <c r="AF52" s="172"/>
      <c r="AG52" s="172"/>
      <c r="AH52" s="172"/>
      <c r="AJ52" s="19">
        <f t="shared" si="5"/>
        <v>5</v>
      </c>
    </row>
    <row r="53" spans="2:36" x14ac:dyDescent="0.3">
      <c r="B53" s="10" t="str">
        <f t="shared" si="3"/>
        <v>Carly</v>
      </c>
      <c r="C53" s="174" t="str">
        <f t="shared" ref="C53:AC53" si="21">IF(C20=C$36,D20,"-")</f>
        <v>-</v>
      </c>
      <c r="D53" s="174"/>
      <c r="E53" s="174" t="str">
        <f t="shared" si="21"/>
        <v>-</v>
      </c>
      <c r="F53" s="174"/>
      <c r="G53" s="174">
        <f t="shared" si="21"/>
        <v>16</v>
      </c>
      <c r="H53" s="174"/>
      <c r="I53" s="174">
        <f t="shared" si="21"/>
        <v>12</v>
      </c>
      <c r="J53" s="174"/>
      <c r="K53" s="174">
        <f t="shared" si="21"/>
        <v>9</v>
      </c>
      <c r="L53" s="174"/>
      <c r="M53" s="174">
        <f t="shared" si="21"/>
        <v>8</v>
      </c>
      <c r="N53" s="174"/>
      <c r="O53" s="174">
        <f t="shared" si="21"/>
        <v>14</v>
      </c>
      <c r="P53" s="174"/>
      <c r="Q53" s="174">
        <f t="shared" si="21"/>
        <v>5</v>
      </c>
      <c r="R53" s="174"/>
      <c r="S53" s="174">
        <f t="shared" si="21"/>
        <v>10</v>
      </c>
      <c r="T53" s="174"/>
      <c r="U53" s="174" t="str">
        <f t="shared" si="21"/>
        <v>-</v>
      </c>
      <c r="V53" s="174"/>
      <c r="W53" s="174">
        <f t="shared" si="21"/>
        <v>15</v>
      </c>
      <c r="X53" s="174"/>
      <c r="Y53" s="174" t="str">
        <f t="shared" si="21"/>
        <v>-</v>
      </c>
      <c r="Z53" s="174"/>
      <c r="AA53" s="174" t="str">
        <f t="shared" si="21"/>
        <v>-</v>
      </c>
      <c r="AB53" s="174"/>
      <c r="AC53" s="174">
        <f t="shared" si="21"/>
        <v>11</v>
      </c>
      <c r="AD53" s="174"/>
      <c r="AE53" s="174"/>
      <c r="AF53" s="174"/>
      <c r="AG53" s="174"/>
      <c r="AH53" s="174"/>
      <c r="AJ53" s="19">
        <f t="shared" si="5"/>
        <v>9</v>
      </c>
    </row>
    <row r="54" spans="2:36" x14ac:dyDescent="0.3">
      <c r="B54" s="88" t="str">
        <f t="shared" si="3"/>
        <v>Bobbo</v>
      </c>
      <c r="C54" s="172" t="str">
        <f t="shared" ref="C54:AC54" si="22">IF(C21=C$36,D21,"-")</f>
        <v>-</v>
      </c>
      <c r="D54" s="172"/>
      <c r="E54" s="172" t="str">
        <f t="shared" si="22"/>
        <v>-</v>
      </c>
      <c r="F54" s="172"/>
      <c r="G54" s="172">
        <f t="shared" si="22"/>
        <v>16</v>
      </c>
      <c r="H54" s="172"/>
      <c r="I54" s="172">
        <f t="shared" si="22"/>
        <v>9</v>
      </c>
      <c r="J54" s="172"/>
      <c r="K54" s="172">
        <f t="shared" si="22"/>
        <v>7</v>
      </c>
      <c r="L54" s="172"/>
      <c r="M54" s="172">
        <f t="shared" si="22"/>
        <v>11</v>
      </c>
      <c r="N54" s="172"/>
      <c r="O54" s="172" t="str">
        <f t="shared" si="22"/>
        <v>-</v>
      </c>
      <c r="P54" s="172"/>
      <c r="Q54" s="172">
        <f t="shared" si="22"/>
        <v>10</v>
      </c>
      <c r="R54" s="172"/>
      <c r="S54" s="172">
        <f t="shared" si="22"/>
        <v>3</v>
      </c>
      <c r="T54" s="172"/>
      <c r="U54" s="172" t="str">
        <f t="shared" si="22"/>
        <v>-</v>
      </c>
      <c r="V54" s="172"/>
      <c r="W54" s="172">
        <f t="shared" si="22"/>
        <v>14</v>
      </c>
      <c r="X54" s="172"/>
      <c r="Y54" s="172">
        <f t="shared" si="22"/>
        <v>13</v>
      </c>
      <c r="Z54" s="172"/>
      <c r="AA54" s="172" t="str">
        <f t="shared" si="22"/>
        <v>-</v>
      </c>
      <c r="AB54" s="172"/>
      <c r="AC54" s="172">
        <f t="shared" si="22"/>
        <v>5</v>
      </c>
      <c r="AD54" s="172"/>
      <c r="AE54" s="172"/>
      <c r="AF54" s="172"/>
      <c r="AG54" s="172"/>
      <c r="AH54" s="172"/>
      <c r="AJ54" s="19">
        <f t="shared" si="5"/>
        <v>9</v>
      </c>
    </row>
    <row r="55" spans="2:36" x14ac:dyDescent="0.3">
      <c r="B55" s="83" t="str">
        <f t="shared" si="3"/>
        <v>Trent</v>
      </c>
      <c r="C55" s="174" t="str">
        <f t="shared" ref="C55:AC55" si="23">IF(C22=C$36,D22,"-")</f>
        <v>-</v>
      </c>
      <c r="D55" s="174"/>
      <c r="E55" s="174" t="str">
        <f t="shared" si="23"/>
        <v>-</v>
      </c>
      <c r="F55" s="174"/>
      <c r="G55" s="174">
        <f t="shared" si="23"/>
        <v>16</v>
      </c>
      <c r="H55" s="174"/>
      <c r="I55" s="174">
        <f t="shared" si="23"/>
        <v>10</v>
      </c>
      <c r="J55" s="174"/>
      <c r="K55" s="174">
        <f t="shared" si="23"/>
        <v>4</v>
      </c>
      <c r="L55" s="174"/>
      <c r="M55" s="174" t="str">
        <f t="shared" si="23"/>
        <v>-</v>
      </c>
      <c r="N55" s="174"/>
      <c r="O55" s="174">
        <f t="shared" si="23"/>
        <v>14</v>
      </c>
      <c r="P55" s="174"/>
      <c r="Q55" s="174">
        <f t="shared" si="23"/>
        <v>12</v>
      </c>
      <c r="R55" s="174"/>
      <c r="S55" s="174">
        <f t="shared" si="23"/>
        <v>13</v>
      </c>
      <c r="T55" s="174"/>
      <c r="U55" s="174" t="str">
        <f t="shared" si="23"/>
        <v>-</v>
      </c>
      <c r="V55" s="174"/>
      <c r="W55" s="174">
        <f t="shared" si="23"/>
        <v>15</v>
      </c>
      <c r="X55" s="174"/>
      <c r="Y55" s="174" t="str">
        <f t="shared" si="23"/>
        <v>-</v>
      </c>
      <c r="Z55" s="174"/>
      <c r="AA55" s="174" t="str">
        <f t="shared" si="23"/>
        <v>-</v>
      </c>
      <c r="AB55" s="174"/>
      <c r="AC55" s="174" t="str">
        <f t="shared" si="23"/>
        <v>-</v>
      </c>
      <c r="AD55" s="174"/>
      <c r="AE55" s="174"/>
      <c r="AF55" s="174"/>
      <c r="AG55" s="174"/>
      <c r="AH55" s="174"/>
      <c r="AJ55" s="19">
        <f t="shared" si="5"/>
        <v>7</v>
      </c>
    </row>
    <row r="56" spans="2:36" x14ac:dyDescent="0.3">
      <c r="B56" s="88" t="str">
        <f t="shared" si="3"/>
        <v>Dean</v>
      </c>
      <c r="C56" s="172" t="str">
        <f t="shared" ref="C56:AC56" si="24">IF(C23=C$36,D23,"-")</f>
        <v>-</v>
      </c>
      <c r="D56" s="172"/>
      <c r="E56" s="172" t="str">
        <f t="shared" si="24"/>
        <v>-</v>
      </c>
      <c r="F56" s="172"/>
      <c r="G56" s="172">
        <f t="shared" si="24"/>
        <v>16</v>
      </c>
      <c r="H56" s="172"/>
      <c r="I56" s="172">
        <f t="shared" si="24"/>
        <v>6</v>
      </c>
      <c r="J56" s="172"/>
      <c r="K56" s="172">
        <f t="shared" si="24"/>
        <v>9</v>
      </c>
      <c r="L56" s="172"/>
      <c r="M56" s="172">
        <f t="shared" si="24"/>
        <v>8</v>
      </c>
      <c r="N56" s="172"/>
      <c r="O56" s="172">
        <f t="shared" si="24"/>
        <v>13</v>
      </c>
      <c r="P56" s="172"/>
      <c r="Q56" s="172" t="str">
        <f t="shared" si="24"/>
        <v>-</v>
      </c>
      <c r="R56" s="172"/>
      <c r="S56" s="172">
        <f t="shared" si="24"/>
        <v>10</v>
      </c>
      <c r="T56" s="172"/>
      <c r="U56" s="172">
        <f t="shared" si="24"/>
        <v>4</v>
      </c>
      <c r="V56" s="172"/>
      <c r="W56" s="172">
        <f t="shared" si="24"/>
        <v>11</v>
      </c>
      <c r="X56" s="172"/>
      <c r="Y56" s="172" t="str">
        <f t="shared" si="24"/>
        <v>-</v>
      </c>
      <c r="Z56" s="172"/>
      <c r="AA56" s="172" t="str">
        <f t="shared" si="24"/>
        <v>-</v>
      </c>
      <c r="AB56" s="172"/>
      <c r="AC56" s="172">
        <f t="shared" si="24"/>
        <v>3</v>
      </c>
      <c r="AD56" s="172"/>
      <c r="AE56" s="172"/>
      <c r="AF56" s="172"/>
      <c r="AG56" s="172"/>
      <c r="AH56" s="172"/>
      <c r="AJ56" s="19">
        <f t="shared" si="5"/>
        <v>9</v>
      </c>
    </row>
    <row r="57" spans="2:36" x14ac:dyDescent="0.3">
      <c r="B57" s="83" t="str">
        <f t="shared" si="3"/>
        <v>Randi</v>
      </c>
      <c r="C57" s="174">
        <f t="shared" ref="C57:AC57" si="25">IF(C24=C$36,D24,"-")</f>
        <v>3</v>
      </c>
      <c r="D57" s="174"/>
      <c r="E57" s="174" t="str">
        <f t="shared" si="25"/>
        <v>-</v>
      </c>
      <c r="F57" s="174"/>
      <c r="G57" s="174">
        <f t="shared" si="25"/>
        <v>16</v>
      </c>
      <c r="H57" s="174"/>
      <c r="I57" s="174">
        <f t="shared" si="25"/>
        <v>8</v>
      </c>
      <c r="J57" s="174"/>
      <c r="K57" s="174" t="str">
        <f t="shared" si="25"/>
        <v>-</v>
      </c>
      <c r="L57" s="174"/>
      <c r="M57" s="174">
        <f t="shared" si="25"/>
        <v>12</v>
      </c>
      <c r="N57" s="174"/>
      <c r="O57" s="174">
        <f t="shared" si="25"/>
        <v>14</v>
      </c>
      <c r="P57" s="174"/>
      <c r="Q57" s="174">
        <f t="shared" si="25"/>
        <v>7</v>
      </c>
      <c r="R57" s="174"/>
      <c r="S57" s="174">
        <f t="shared" si="25"/>
        <v>11</v>
      </c>
      <c r="T57" s="174"/>
      <c r="U57" s="174">
        <f t="shared" si="25"/>
        <v>5</v>
      </c>
      <c r="V57" s="174"/>
      <c r="W57" s="174">
        <f t="shared" si="25"/>
        <v>15</v>
      </c>
      <c r="X57" s="174"/>
      <c r="Y57" s="174">
        <f t="shared" si="25"/>
        <v>4</v>
      </c>
      <c r="Z57" s="174"/>
      <c r="AA57" s="174" t="str">
        <f t="shared" si="25"/>
        <v>-</v>
      </c>
      <c r="AB57" s="174"/>
      <c r="AC57" s="174">
        <f t="shared" si="25"/>
        <v>6</v>
      </c>
      <c r="AD57" s="174"/>
      <c r="AE57" s="174"/>
      <c r="AF57" s="174"/>
      <c r="AG57" s="174"/>
      <c r="AH57" s="174"/>
      <c r="AJ57" s="19">
        <f t="shared" si="5"/>
        <v>11</v>
      </c>
    </row>
    <row r="58" spans="2:36" x14ac:dyDescent="0.3">
      <c r="B58" s="88" t="str">
        <f t="shared" si="3"/>
        <v>Brett J.</v>
      </c>
      <c r="C58" s="172" t="str">
        <f t="shared" ref="C58:AC58" si="26">IF(C25=C$36,D25,"-")</f>
        <v>-</v>
      </c>
      <c r="D58" s="172"/>
      <c r="E58" s="172" t="str">
        <f t="shared" si="26"/>
        <v>-</v>
      </c>
      <c r="F58" s="172"/>
      <c r="G58" s="172">
        <f t="shared" si="26"/>
        <v>16</v>
      </c>
      <c r="H58" s="172"/>
      <c r="I58" s="172" t="str">
        <f t="shared" si="26"/>
        <v>-</v>
      </c>
      <c r="J58" s="172"/>
      <c r="K58" s="172">
        <f t="shared" si="26"/>
        <v>10</v>
      </c>
      <c r="L58" s="172"/>
      <c r="M58" s="172">
        <f t="shared" si="26"/>
        <v>12</v>
      </c>
      <c r="N58" s="172"/>
      <c r="O58" s="172">
        <f t="shared" si="26"/>
        <v>13</v>
      </c>
      <c r="P58" s="172"/>
      <c r="Q58" s="172">
        <f t="shared" si="26"/>
        <v>8</v>
      </c>
      <c r="R58" s="172"/>
      <c r="S58" s="172">
        <f t="shared" si="26"/>
        <v>11</v>
      </c>
      <c r="T58" s="172"/>
      <c r="U58" s="172" t="str">
        <f t="shared" si="26"/>
        <v>-</v>
      </c>
      <c r="V58" s="172"/>
      <c r="W58" s="172">
        <f t="shared" si="26"/>
        <v>15</v>
      </c>
      <c r="X58" s="172"/>
      <c r="Y58" s="172" t="str">
        <f t="shared" si="26"/>
        <v>-</v>
      </c>
      <c r="Z58" s="172"/>
      <c r="AA58" s="172" t="str">
        <f t="shared" si="26"/>
        <v>-</v>
      </c>
      <c r="AB58" s="172"/>
      <c r="AC58" s="172">
        <f t="shared" si="26"/>
        <v>9</v>
      </c>
      <c r="AD58" s="172"/>
      <c r="AE58" s="172"/>
      <c r="AF58" s="172"/>
      <c r="AG58" s="172"/>
      <c r="AH58" s="172"/>
      <c r="AJ58" s="19">
        <f t="shared" si="5"/>
        <v>8</v>
      </c>
    </row>
    <row r="59" spans="2:36" x14ac:dyDescent="0.3">
      <c r="B59" s="83" t="str">
        <f t="shared" si="3"/>
        <v>Derek</v>
      </c>
      <c r="C59" s="174" t="str">
        <f t="shared" ref="C59:AC59" si="27">IF(C26=C$36,D26,"-")</f>
        <v>-</v>
      </c>
      <c r="D59" s="174"/>
      <c r="E59" s="174" t="str">
        <f t="shared" si="27"/>
        <v>-</v>
      </c>
      <c r="F59" s="174"/>
      <c r="G59" s="174">
        <f t="shared" si="27"/>
        <v>16</v>
      </c>
      <c r="H59" s="174"/>
      <c r="I59" s="174">
        <f t="shared" si="27"/>
        <v>10</v>
      </c>
      <c r="J59" s="174"/>
      <c r="K59" s="174" t="str">
        <f t="shared" si="27"/>
        <v>-</v>
      </c>
      <c r="L59" s="174"/>
      <c r="M59" s="174">
        <f t="shared" si="27"/>
        <v>15</v>
      </c>
      <c r="N59" s="174"/>
      <c r="O59" s="174" t="str">
        <f t="shared" si="27"/>
        <v>-</v>
      </c>
      <c r="P59" s="174"/>
      <c r="Q59" s="174">
        <f t="shared" si="27"/>
        <v>8</v>
      </c>
      <c r="R59" s="174"/>
      <c r="S59" s="174">
        <f t="shared" si="27"/>
        <v>14</v>
      </c>
      <c r="T59" s="174"/>
      <c r="U59" s="174" t="str">
        <f t="shared" si="27"/>
        <v>-</v>
      </c>
      <c r="V59" s="174"/>
      <c r="W59" s="174">
        <f t="shared" si="27"/>
        <v>12</v>
      </c>
      <c r="X59" s="174"/>
      <c r="Y59" s="174">
        <f t="shared" si="27"/>
        <v>11</v>
      </c>
      <c r="Z59" s="174"/>
      <c r="AA59" s="174" t="str">
        <f t="shared" si="27"/>
        <v>-</v>
      </c>
      <c r="AB59" s="174"/>
      <c r="AC59" s="174" t="str">
        <f t="shared" si="27"/>
        <v>-</v>
      </c>
      <c r="AD59" s="174"/>
      <c r="AE59" s="174"/>
      <c r="AF59" s="174"/>
      <c r="AG59" s="174"/>
      <c r="AH59" s="174"/>
      <c r="AJ59" s="19">
        <f t="shared" si="5"/>
        <v>7</v>
      </c>
    </row>
    <row r="60" spans="2:36" x14ac:dyDescent="0.3">
      <c r="B60" s="88" t="str">
        <f t="shared" si="3"/>
        <v>Colby</v>
      </c>
      <c r="C60" s="172">
        <f t="shared" ref="C60:AC60" si="28">IF(C27=C$36,D27,"-")</f>
        <v>4</v>
      </c>
      <c r="D60" s="172"/>
      <c r="E60" s="172" t="str">
        <f t="shared" si="28"/>
        <v>-</v>
      </c>
      <c r="F60" s="172"/>
      <c r="G60" s="172">
        <f t="shared" si="28"/>
        <v>11</v>
      </c>
      <c r="H60" s="172"/>
      <c r="I60" s="172" t="str">
        <f t="shared" si="28"/>
        <v>-</v>
      </c>
      <c r="J60" s="172"/>
      <c r="K60" s="172">
        <f t="shared" si="28"/>
        <v>6</v>
      </c>
      <c r="L60" s="172"/>
      <c r="M60" s="172" t="str">
        <f t="shared" si="28"/>
        <v>-</v>
      </c>
      <c r="N60" s="172"/>
      <c r="O60" s="172" t="str">
        <f t="shared" si="28"/>
        <v>-</v>
      </c>
      <c r="P60" s="172"/>
      <c r="Q60" s="172" t="str">
        <f t="shared" si="28"/>
        <v>-</v>
      </c>
      <c r="R60" s="172"/>
      <c r="S60" s="172" t="str">
        <f t="shared" si="28"/>
        <v>-</v>
      </c>
      <c r="T60" s="172"/>
      <c r="U60" s="172" t="str">
        <f t="shared" si="28"/>
        <v>-</v>
      </c>
      <c r="V60" s="172"/>
      <c r="W60" s="172">
        <f t="shared" si="28"/>
        <v>14</v>
      </c>
      <c r="X60" s="172"/>
      <c r="Y60" s="172" t="str">
        <f t="shared" si="28"/>
        <v>-</v>
      </c>
      <c r="Z60" s="172"/>
      <c r="AA60" s="172" t="str">
        <f t="shared" si="28"/>
        <v>-</v>
      </c>
      <c r="AB60" s="172"/>
      <c r="AC60" s="172">
        <f t="shared" si="28"/>
        <v>13</v>
      </c>
      <c r="AD60" s="172"/>
      <c r="AE60" s="172"/>
      <c r="AF60" s="172"/>
      <c r="AG60" s="172"/>
      <c r="AH60" s="172"/>
      <c r="AJ60" s="19">
        <f t="shared" si="5"/>
        <v>5</v>
      </c>
    </row>
    <row r="61" spans="2:36" x14ac:dyDescent="0.3">
      <c r="B61" s="83" t="str">
        <f t="shared" si="3"/>
        <v>Bret F.</v>
      </c>
      <c r="C61" s="174">
        <f t="shared" ref="C61:AC61" si="29">IF(C28=C$36,D28,"-")</f>
        <v>3</v>
      </c>
      <c r="D61" s="174"/>
      <c r="E61" s="174" t="str">
        <f t="shared" si="29"/>
        <v>-</v>
      </c>
      <c r="F61" s="174"/>
      <c r="G61" s="174">
        <f t="shared" si="29"/>
        <v>15</v>
      </c>
      <c r="H61" s="174"/>
      <c r="I61" s="174">
        <f t="shared" si="29"/>
        <v>5</v>
      </c>
      <c r="J61" s="174"/>
      <c r="K61" s="174" t="str">
        <f t="shared" si="29"/>
        <v>-</v>
      </c>
      <c r="L61" s="174"/>
      <c r="M61" s="174">
        <f t="shared" si="29"/>
        <v>7</v>
      </c>
      <c r="N61" s="174"/>
      <c r="O61" s="174" t="str">
        <f t="shared" si="29"/>
        <v>-</v>
      </c>
      <c r="P61" s="174"/>
      <c r="Q61" s="174">
        <f t="shared" si="29"/>
        <v>9</v>
      </c>
      <c r="R61" s="174"/>
      <c r="S61" s="174">
        <f t="shared" si="29"/>
        <v>12</v>
      </c>
      <c r="T61" s="174"/>
      <c r="U61" s="174">
        <f t="shared" si="29"/>
        <v>11</v>
      </c>
      <c r="V61" s="174"/>
      <c r="W61" s="174">
        <f t="shared" si="29"/>
        <v>13</v>
      </c>
      <c r="X61" s="174"/>
      <c r="Y61" s="174" t="str">
        <f t="shared" si="29"/>
        <v>-</v>
      </c>
      <c r="Z61" s="174"/>
      <c r="AA61" s="174" t="str">
        <f t="shared" si="29"/>
        <v>-</v>
      </c>
      <c r="AB61" s="174"/>
      <c r="AC61" s="174">
        <f t="shared" si="29"/>
        <v>16</v>
      </c>
      <c r="AD61" s="174"/>
      <c r="AE61" s="174"/>
      <c r="AF61" s="174"/>
      <c r="AG61" s="174"/>
      <c r="AH61" s="174"/>
      <c r="AJ61" s="19">
        <f t="shared" si="5"/>
        <v>9</v>
      </c>
    </row>
    <row r="62" spans="2:36" x14ac:dyDescent="0.3">
      <c r="B62" s="91" t="str">
        <f t="shared" si="3"/>
        <v>Chad</v>
      </c>
      <c r="C62" s="172" t="str">
        <f t="shared" ref="C62:AC62" si="30">IF(C29=C$36,D29,"-")</f>
        <v>-</v>
      </c>
      <c r="D62" s="172"/>
      <c r="E62" s="172" t="str">
        <f t="shared" si="30"/>
        <v>-</v>
      </c>
      <c r="F62" s="172"/>
      <c r="G62" s="172">
        <f t="shared" si="30"/>
        <v>14</v>
      </c>
      <c r="H62" s="172"/>
      <c r="I62" s="172">
        <f t="shared" si="30"/>
        <v>7</v>
      </c>
      <c r="J62" s="172"/>
      <c r="K62" s="172" t="str">
        <f t="shared" si="30"/>
        <v>-</v>
      </c>
      <c r="L62" s="172"/>
      <c r="M62" s="172">
        <f t="shared" si="30"/>
        <v>8</v>
      </c>
      <c r="N62" s="172"/>
      <c r="O62" s="172">
        <f t="shared" si="30"/>
        <v>10</v>
      </c>
      <c r="P62" s="172"/>
      <c r="Q62" s="172">
        <f t="shared" si="30"/>
        <v>4</v>
      </c>
      <c r="R62" s="172"/>
      <c r="S62" s="172">
        <f t="shared" si="30"/>
        <v>6</v>
      </c>
      <c r="T62" s="172"/>
      <c r="U62" s="172">
        <f t="shared" si="30"/>
        <v>5</v>
      </c>
      <c r="V62" s="172"/>
      <c r="W62" s="172">
        <f t="shared" si="30"/>
        <v>13</v>
      </c>
      <c r="X62" s="172"/>
      <c r="Y62" s="172" t="str">
        <f t="shared" si="30"/>
        <v>-</v>
      </c>
      <c r="Z62" s="172"/>
      <c r="AA62" s="172" t="str">
        <f t="shared" si="30"/>
        <v>-</v>
      </c>
      <c r="AB62" s="172"/>
      <c r="AC62" s="172">
        <f t="shared" si="30"/>
        <v>15</v>
      </c>
      <c r="AD62" s="172"/>
      <c r="AE62" s="172"/>
      <c r="AF62" s="172"/>
      <c r="AG62" s="172"/>
      <c r="AH62" s="172"/>
      <c r="AJ62" s="19">
        <f t="shared" si="5"/>
        <v>9</v>
      </c>
    </row>
  </sheetData>
  <mergeCells count="466">
    <mergeCell ref="AE58:AF58"/>
    <mergeCell ref="AG58:AH58"/>
    <mergeCell ref="M58:N58"/>
    <mergeCell ref="O58:P58"/>
    <mergeCell ref="Q58:R58"/>
    <mergeCell ref="S58:T58"/>
    <mergeCell ref="W58:X58"/>
    <mergeCell ref="Y58:Z58"/>
    <mergeCell ref="C58:D58"/>
    <mergeCell ref="E58:F58"/>
    <mergeCell ref="G58:H58"/>
    <mergeCell ref="U58:V58"/>
    <mergeCell ref="I58:J58"/>
    <mergeCell ref="K58:L58"/>
    <mergeCell ref="Q53:R53"/>
    <mergeCell ref="S53:T53"/>
    <mergeCell ref="W53:X53"/>
    <mergeCell ref="C54:D54"/>
    <mergeCell ref="E54:F54"/>
    <mergeCell ref="G54:H54"/>
    <mergeCell ref="U54:V54"/>
    <mergeCell ref="I54:J54"/>
    <mergeCell ref="K54:L54"/>
    <mergeCell ref="M54:N54"/>
    <mergeCell ref="O54:P54"/>
    <mergeCell ref="Q54:R54"/>
    <mergeCell ref="S54:T54"/>
    <mergeCell ref="W54:X54"/>
    <mergeCell ref="C56:D56"/>
    <mergeCell ref="E56:F56"/>
    <mergeCell ref="G56:H56"/>
    <mergeCell ref="U56:V56"/>
    <mergeCell ref="Y53:Z53"/>
    <mergeCell ref="AA53:AB53"/>
    <mergeCell ref="AC53:AD53"/>
    <mergeCell ref="AE52:AF52"/>
    <mergeCell ref="AG52:AH52"/>
    <mergeCell ref="C53:D53"/>
    <mergeCell ref="E53:F53"/>
    <mergeCell ref="G53:H53"/>
    <mergeCell ref="U53:V53"/>
    <mergeCell ref="I53:J53"/>
    <mergeCell ref="K53:L53"/>
    <mergeCell ref="M53:N53"/>
    <mergeCell ref="O53:P53"/>
    <mergeCell ref="Q52:R52"/>
    <mergeCell ref="S52:T52"/>
    <mergeCell ref="W52:X52"/>
    <mergeCell ref="Y52:Z52"/>
    <mergeCell ref="AA52:AB52"/>
    <mergeCell ref="AC52:AD52"/>
    <mergeCell ref="AE53:AF53"/>
    <mergeCell ref="AG53:AH53"/>
    <mergeCell ref="AE51:AF51"/>
    <mergeCell ref="AG51:AH51"/>
    <mergeCell ref="C52:D52"/>
    <mergeCell ref="E52:F52"/>
    <mergeCell ref="G52:H52"/>
    <mergeCell ref="U52:V52"/>
    <mergeCell ref="I52:J52"/>
    <mergeCell ref="K52:L52"/>
    <mergeCell ref="M52:N52"/>
    <mergeCell ref="O52:P52"/>
    <mergeCell ref="Q51:R51"/>
    <mergeCell ref="S51:T51"/>
    <mergeCell ref="W51:X51"/>
    <mergeCell ref="Y51:Z51"/>
    <mergeCell ref="AA51:AB51"/>
    <mergeCell ref="AC51:AD51"/>
    <mergeCell ref="C51:D51"/>
    <mergeCell ref="E51:F51"/>
    <mergeCell ref="G51:H51"/>
    <mergeCell ref="U51:V51"/>
    <mergeCell ref="I51:J51"/>
    <mergeCell ref="K51:L51"/>
    <mergeCell ref="M51:N51"/>
    <mergeCell ref="O51:P51"/>
    <mergeCell ref="Q50:R50"/>
    <mergeCell ref="AE49:AF49"/>
    <mergeCell ref="AG49:AH49"/>
    <mergeCell ref="C50:D50"/>
    <mergeCell ref="E50:F50"/>
    <mergeCell ref="G50:H50"/>
    <mergeCell ref="U50:V50"/>
    <mergeCell ref="I50:J50"/>
    <mergeCell ref="K50:L50"/>
    <mergeCell ref="M50:N50"/>
    <mergeCell ref="O50:P50"/>
    <mergeCell ref="Q49:R49"/>
    <mergeCell ref="S49:T49"/>
    <mergeCell ref="W49:X49"/>
    <mergeCell ref="Y49:Z49"/>
    <mergeCell ref="AA49:AB49"/>
    <mergeCell ref="AC49:AD49"/>
    <mergeCell ref="AE50:AF50"/>
    <mergeCell ref="AG50:AH50"/>
    <mergeCell ref="S50:T50"/>
    <mergeCell ref="W50:X50"/>
    <mergeCell ref="Y50:Z50"/>
    <mergeCell ref="AA50:AB50"/>
    <mergeCell ref="AC50:AD50"/>
    <mergeCell ref="C49:D49"/>
    <mergeCell ref="E49:F49"/>
    <mergeCell ref="G49:H49"/>
    <mergeCell ref="U49:V49"/>
    <mergeCell ref="I49:J49"/>
    <mergeCell ref="K49:L49"/>
    <mergeCell ref="M49:N49"/>
    <mergeCell ref="O49:P49"/>
    <mergeCell ref="Q48:R48"/>
    <mergeCell ref="AG47:AH47"/>
    <mergeCell ref="C48:D48"/>
    <mergeCell ref="E48:F48"/>
    <mergeCell ref="G48:H48"/>
    <mergeCell ref="U48:V48"/>
    <mergeCell ref="I48:J48"/>
    <mergeCell ref="K48:L48"/>
    <mergeCell ref="M48:N48"/>
    <mergeCell ref="O48:P48"/>
    <mergeCell ref="Q47:R47"/>
    <mergeCell ref="S47:T47"/>
    <mergeCell ref="W47:X47"/>
    <mergeCell ref="Y47:Z47"/>
    <mergeCell ref="AA47:AB47"/>
    <mergeCell ref="AC47:AD47"/>
    <mergeCell ref="AE48:AF48"/>
    <mergeCell ref="AG48:AH48"/>
    <mergeCell ref="S48:T48"/>
    <mergeCell ref="W48:X48"/>
    <mergeCell ref="Y48:Z48"/>
    <mergeCell ref="AA48:AB48"/>
    <mergeCell ref="AC48:AD48"/>
    <mergeCell ref="C47:D47"/>
    <mergeCell ref="E47:F47"/>
    <mergeCell ref="G47:H47"/>
    <mergeCell ref="U47:V47"/>
    <mergeCell ref="I47:J47"/>
    <mergeCell ref="K47:L47"/>
    <mergeCell ref="M47:N47"/>
    <mergeCell ref="O47:P47"/>
    <mergeCell ref="Q46:R46"/>
    <mergeCell ref="AE45:AF45"/>
    <mergeCell ref="G45:H45"/>
    <mergeCell ref="U45:V45"/>
    <mergeCell ref="I45:J45"/>
    <mergeCell ref="K45:L45"/>
    <mergeCell ref="M45:N45"/>
    <mergeCell ref="O45:P45"/>
    <mergeCell ref="AE47:AF47"/>
    <mergeCell ref="AG45:AH45"/>
    <mergeCell ref="C46:D46"/>
    <mergeCell ref="E46:F46"/>
    <mergeCell ref="G46:H46"/>
    <mergeCell ref="U46:V46"/>
    <mergeCell ref="I46:J46"/>
    <mergeCell ref="K46:L46"/>
    <mergeCell ref="M46:N46"/>
    <mergeCell ref="O46:P46"/>
    <mergeCell ref="Q45:R45"/>
    <mergeCell ref="S45:T45"/>
    <mergeCell ref="W45:X45"/>
    <mergeCell ref="Y45:Z45"/>
    <mergeCell ref="AA45:AB45"/>
    <mergeCell ref="AC45:AD45"/>
    <mergeCell ref="AE46:AF46"/>
    <mergeCell ref="AG46:AH46"/>
    <mergeCell ref="S46:T46"/>
    <mergeCell ref="W46:X46"/>
    <mergeCell ref="Y46:Z46"/>
    <mergeCell ref="AA46:AB46"/>
    <mergeCell ref="AC46:AD46"/>
    <mergeCell ref="C45:D45"/>
    <mergeCell ref="E45:F45"/>
    <mergeCell ref="Q44:R44"/>
    <mergeCell ref="AE43:AF43"/>
    <mergeCell ref="AG43:AH43"/>
    <mergeCell ref="C44:D44"/>
    <mergeCell ref="E44:F44"/>
    <mergeCell ref="G44:H44"/>
    <mergeCell ref="U44:V44"/>
    <mergeCell ref="I44:J44"/>
    <mergeCell ref="K44:L44"/>
    <mergeCell ref="M44:N44"/>
    <mergeCell ref="O44:P44"/>
    <mergeCell ref="Q43:R43"/>
    <mergeCell ref="S43:T43"/>
    <mergeCell ref="W43:X43"/>
    <mergeCell ref="Y43:Z43"/>
    <mergeCell ref="AA43:AB43"/>
    <mergeCell ref="AC43:AD43"/>
    <mergeCell ref="AE44:AF44"/>
    <mergeCell ref="AG44:AH44"/>
    <mergeCell ref="S44:T44"/>
    <mergeCell ref="W44:X44"/>
    <mergeCell ref="Y44:Z44"/>
    <mergeCell ref="AA44:AB44"/>
    <mergeCell ref="AC44:AD44"/>
    <mergeCell ref="C43:D43"/>
    <mergeCell ref="E43:F43"/>
    <mergeCell ref="G43:H43"/>
    <mergeCell ref="U43:V43"/>
    <mergeCell ref="I43:J43"/>
    <mergeCell ref="K43:L43"/>
    <mergeCell ref="M43:N43"/>
    <mergeCell ref="O43:P43"/>
    <mergeCell ref="Q42:R42"/>
    <mergeCell ref="AG41:AH41"/>
    <mergeCell ref="C42:D42"/>
    <mergeCell ref="E42:F42"/>
    <mergeCell ref="G42:H42"/>
    <mergeCell ref="U42:V42"/>
    <mergeCell ref="I42:J42"/>
    <mergeCell ref="K42:L42"/>
    <mergeCell ref="M42:N42"/>
    <mergeCell ref="O42:P42"/>
    <mergeCell ref="Q41:R41"/>
    <mergeCell ref="S41:T41"/>
    <mergeCell ref="W41:X41"/>
    <mergeCell ref="Y41:Z41"/>
    <mergeCell ref="AA41:AB41"/>
    <mergeCell ref="AC41:AD41"/>
    <mergeCell ref="AE42:AF42"/>
    <mergeCell ref="AG42:AH42"/>
    <mergeCell ref="S42:T42"/>
    <mergeCell ref="W42:X42"/>
    <mergeCell ref="Y42:Z42"/>
    <mergeCell ref="AA42:AB42"/>
    <mergeCell ref="AC42:AD42"/>
    <mergeCell ref="C41:D41"/>
    <mergeCell ref="E41:F41"/>
    <mergeCell ref="G41:H41"/>
    <mergeCell ref="U41:V41"/>
    <mergeCell ref="I41:J41"/>
    <mergeCell ref="K41:L41"/>
    <mergeCell ref="M41:N41"/>
    <mergeCell ref="O41:P41"/>
    <mergeCell ref="Q40:R40"/>
    <mergeCell ref="AE39:AF39"/>
    <mergeCell ref="G39:H39"/>
    <mergeCell ref="U39:V39"/>
    <mergeCell ref="I39:J39"/>
    <mergeCell ref="K39:L39"/>
    <mergeCell ref="M39:N39"/>
    <mergeCell ref="O39:P39"/>
    <mergeCell ref="AE41:AF41"/>
    <mergeCell ref="AG39:AH39"/>
    <mergeCell ref="C40:D40"/>
    <mergeCell ref="E40:F40"/>
    <mergeCell ref="G40:H40"/>
    <mergeCell ref="U40:V40"/>
    <mergeCell ref="I40:J40"/>
    <mergeCell ref="K40:L40"/>
    <mergeCell ref="M40:N40"/>
    <mergeCell ref="O40:P40"/>
    <mergeCell ref="Q39:R39"/>
    <mergeCell ref="S39:T39"/>
    <mergeCell ref="W39:X39"/>
    <mergeCell ref="Y39:Z39"/>
    <mergeCell ref="AA39:AB39"/>
    <mergeCell ref="AC39:AD39"/>
    <mergeCell ref="AE40:AF40"/>
    <mergeCell ref="AG40:AH40"/>
    <mergeCell ref="S40:T40"/>
    <mergeCell ref="W40:X40"/>
    <mergeCell ref="Y40:Z40"/>
    <mergeCell ref="AA40:AB40"/>
    <mergeCell ref="AC40:AD40"/>
    <mergeCell ref="C39:D39"/>
    <mergeCell ref="E39:F39"/>
    <mergeCell ref="Q38:R38"/>
    <mergeCell ref="AE37:AF37"/>
    <mergeCell ref="AG37:AH37"/>
    <mergeCell ref="C38:D38"/>
    <mergeCell ref="E38:F38"/>
    <mergeCell ref="G38:H38"/>
    <mergeCell ref="U38:V38"/>
    <mergeCell ref="I38:J38"/>
    <mergeCell ref="K38:L38"/>
    <mergeCell ref="M38:N38"/>
    <mergeCell ref="O38:P38"/>
    <mergeCell ref="Q37:R37"/>
    <mergeCell ref="S37:T37"/>
    <mergeCell ref="W37:X37"/>
    <mergeCell ref="Y37:Z37"/>
    <mergeCell ref="AA37:AB37"/>
    <mergeCell ref="AC37:AD37"/>
    <mergeCell ref="AE38:AF38"/>
    <mergeCell ref="AG38:AH38"/>
    <mergeCell ref="S38:T38"/>
    <mergeCell ref="W38:X38"/>
    <mergeCell ref="Y38:Z38"/>
    <mergeCell ref="AA38:AB38"/>
    <mergeCell ref="AC38:AD38"/>
    <mergeCell ref="C37:D37"/>
    <mergeCell ref="E37:F37"/>
    <mergeCell ref="G37:H37"/>
    <mergeCell ref="U37:V37"/>
    <mergeCell ref="I37:J37"/>
    <mergeCell ref="K37:L37"/>
    <mergeCell ref="M37:N37"/>
    <mergeCell ref="O37:P37"/>
    <mergeCell ref="E30:F30"/>
    <mergeCell ref="G30:H30"/>
    <mergeCell ref="I30:J30"/>
    <mergeCell ref="K30:L30"/>
    <mergeCell ref="M30:N30"/>
    <mergeCell ref="O30:P30"/>
    <mergeCell ref="Q30:R30"/>
    <mergeCell ref="AE36:AF36"/>
    <mergeCell ref="AG36:AH36"/>
    <mergeCell ref="S36:T36"/>
    <mergeCell ref="W36:X36"/>
    <mergeCell ref="Y36:Z36"/>
    <mergeCell ref="AA36:AB36"/>
    <mergeCell ref="AC36:AD36"/>
    <mergeCell ref="C30:D30"/>
    <mergeCell ref="Q36:R36"/>
    <mergeCell ref="C31:AI31"/>
    <mergeCell ref="C36:D36"/>
    <mergeCell ref="E36:F36"/>
    <mergeCell ref="G36:H36"/>
    <mergeCell ref="U36:V36"/>
    <mergeCell ref="I36:J36"/>
    <mergeCell ref="K36:L36"/>
    <mergeCell ref="M36:N36"/>
    <mergeCell ref="O36:P36"/>
    <mergeCell ref="S30:T30"/>
    <mergeCell ref="AG30:AH30"/>
    <mergeCell ref="U30:V30"/>
    <mergeCell ref="W30:X30"/>
    <mergeCell ref="Y30:Z30"/>
    <mergeCell ref="AA30:AB30"/>
    <mergeCell ref="AC30:AD30"/>
    <mergeCell ref="B2:AJ2"/>
    <mergeCell ref="C3:D3"/>
    <mergeCell ref="E3:F3"/>
    <mergeCell ref="G3:H3"/>
    <mergeCell ref="U3:V3"/>
    <mergeCell ref="I3:J3"/>
    <mergeCell ref="K3:L3"/>
    <mergeCell ref="M3:N3"/>
    <mergeCell ref="O3:P3"/>
    <mergeCell ref="Q3:R3"/>
    <mergeCell ref="AG3:AH3"/>
    <mergeCell ref="S3:T3"/>
    <mergeCell ref="W3:X3"/>
    <mergeCell ref="Y3:Z3"/>
    <mergeCell ref="AA3:AB3"/>
    <mergeCell ref="AC3:AD3"/>
    <mergeCell ref="AE3:AF3"/>
    <mergeCell ref="AE30:AF30"/>
    <mergeCell ref="Y54:Z54"/>
    <mergeCell ref="AA54:AB54"/>
    <mergeCell ref="C55:D55"/>
    <mergeCell ref="E55:F55"/>
    <mergeCell ref="G55:H55"/>
    <mergeCell ref="U55:V55"/>
    <mergeCell ref="I55:J55"/>
    <mergeCell ref="K55:L55"/>
    <mergeCell ref="M55:N55"/>
    <mergeCell ref="O55:P55"/>
    <mergeCell ref="Q55:R55"/>
    <mergeCell ref="S55:T55"/>
    <mergeCell ref="W55:X55"/>
    <mergeCell ref="Y55:Z55"/>
    <mergeCell ref="AA55:AB55"/>
    <mergeCell ref="I56:J56"/>
    <mergeCell ref="K56:L56"/>
    <mergeCell ref="M56:N56"/>
    <mergeCell ref="O56:P56"/>
    <mergeCell ref="Q56:R56"/>
    <mergeCell ref="S56:T56"/>
    <mergeCell ref="W56:X56"/>
    <mergeCell ref="Y56:Z56"/>
    <mergeCell ref="AA56:AB56"/>
    <mergeCell ref="AC54:AD54"/>
    <mergeCell ref="AE54:AF54"/>
    <mergeCell ref="AG54:AH54"/>
    <mergeCell ref="AC55:AD55"/>
    <mergeCell ref="AE55:AF55"/>
    <mergeCell ref="AG55:AH55"/>
    <mergeCell ref="AC56:AD56"/>
    <mergeCell ref="AE56:AF56"/>
    <mergeCell ref="AG56:AH56"/>
    <mergeCell ref="AE57:AF57"/>
    <mergeCell ref="AG57:AH57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59:AH59"/>
    <mergeCell ref="S57:T57"/>
    <mergeCell ref="W57:X57"/>
    <mergeCell ref="Y57:Z57"/>
    <mergeCell ref="AA57:AB57"/>
    <mergeCell ref="C57:D57"/>
    <mergeCell ref="E57:F57"/>
    <mergeCell ref="O60:P60"/>
    <mergeCell ref="Q60:R60"/>
    <mergeCell ref="S60:T60"/>
    <mergeCell ref="AC57:AD57"/>
    <mergeCell ref="G57:H57"/>
    <mergeCell ref="U57:V57"/>
    <mergeCell ref="I57:J57"/>
    <mergeCell ref="K57:L57"/>
    <mergeCell ref="M57:N57"/>
    <mergeCell ref="O57:P57"/>
    <mergeCell ref="Q57:R57"/>
    <mergeCell ref="AA58:AB58"/>
    <mergeCell ref="AC58:AD58"/>
    <mergeCell ref="U60:V60"/>
    <mergeCell ref="W60:X60"/>
    <mergeCell ref="Y60:Z60"/>
    <mergeCell ref="AA60:AB60"/>
    <mergeCell ref="AC60:AD60"/>
    <mergeCell ref="AE60:AF60"/>
    <mergeCell ref="AG60:AH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AG61:AH61"/>
    <mergeCell ref="C60:D60"/>
    <mergeCell ref="E60:F60"/>
    <mergeCell ref="G60:H60"/>
    <mergeCell ref="I60:J60"/>
    <mergeCell ref="K60:L60"/>
    <mergeCell ref="M60:N60"/>
    <mergeCell ref="U62:V62"/>
    <mergeCell ref="W62:X62"/>
    <mergeCell ref="Y62:Z62"/>
    <mergeCell ref="AA62:AB62"/>
    <mergeCell ref="AC62:AD62"/>
    <mergeCell ref="AE62:AF62"/>
    <mergeCell ref="AG62:AH62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</mergeCells>
  <conditionalFormatting sqref="C4:AH30">
    <cfRule type="cellIs" dxfId="341" priority="102" operator="equal">
      <formula>"LV"</formula>
    </cfRule>
    <cfRule type="cellIs" dxfId="340" priority="103" operator="equal">
      <formula>"LAR"</formula>
    </cfRule>
    <cfRule type="cellIs" dxfId="339" priority="104" operator="equal">
      <formula>"DET"</formula>
    </cfRule>
    <cfRule type="cellIs" dxfId="338" priority="105" operator="equal">
      <formula>"NYJ"</formula>
    </cfRule>
    <cfRule type="cellIs" dxfId="337" priority="106" operator="equal">
      <formula>"GB"</formula>
    </cfRule>
    <cfRule type="cellIs" dxfId="336" priority="107" operator="equal">
      <formula>"CHI"</formula>
    </cfRule>
    <cfRule type="cellIs" dxfId="335" priority="108" operator="equal">
      <formula>"ARI"</formula>
    </cfRule>
    <cfRule type="cellIs" dxfId="334" priority="109" operator="equal">
      <formula>"WAS"</formula>
    </cfRule>
    <cfRule type="cellIs" dxfId="333" priority="110" operator="equal">
      <formula>"CAR"</formula>
    </cfRule>
    <cfRule type="cellIs" dxfId="332" priority="111" operator="equal">
      <formula>"DAL"</formula>
    </cfRule>
    <cfRule type="cellIs" dxfId="331" priority="112" operator="equal">
      <formula>"DEN"</formula>
    </cfRule>
    <cfRule type="cellIs" dxfId="330" priority="113" operator="equal">
      <formula>"SEA"</formula>
    </cfRule>
    <cfRule type="cellIs" dxfId="329" priority="114" operator="equal">
      <formula>"LAC"</formula>
    </cfRule>
    <cfRule type="cellIs" dxfId="328" priority="115" operator="equal">
      <formula>"KC"</formula>
    </cfRule>
    <cfRule type="cellIs" dxfId="327" priority="116" operator="equal">
      <formula>"CLE"</formula>
    </cfRule>
    <cfRule type="cellIs" dxfId="326" priority="117" operator="equal">
      <formula>"PIT"</formula>
    </cfRule>
    <cfRule type="cellIs" dxfId="325" priority="118" operator="equal">
      <formula>"IND"</formula>
    </cfRule>
    <cfRule type="cellIs" dxfId="324" priority="119" operator="equal">
      <formula>"CIN"</formula>
    </cfRule>
    <cfRule type="cellIs" dxfId="323" priority="120" operator="equal">
      <formula>"MIA"</formula>
    </cfRule>
    <cfRule type="cellIs" dxfId="322" priority="121" operator="equal">
      <formula>"TEN"</formula>
    </cfRule>
    <cfRule type="cellIs" dxfId="321" priority="122" operator="equal">
      <formula>"MIN"</formula>
    </cfRule>
    <cfRule type="cellIs" dxfId="320" priority="123" operator="equal">
      <formula>"SF"</formula>
    </cfRule>
    <cfRule type="cellIs" dxfId="319" priority="124" operator="equal">
      <formula>"NE"</formula>
    </cfRule>
    <cfRule type="cellIs" dxfId="318" priority="125" operator="equal">
      <formula>"HOU"</formula>
    </cfRule>
    <cfRule type="cellIs" dxfId="317" priority="126" operator="equal">
      <formula>"NO"</formula>
    </cfRule>
    <cfRule type="cellIs" dxfId="316" priority="127" operator="equal">
      <formula>"TB"</formula>
    </cfRule>
    <cfRule type="cellIs" dxfId="315" priority="128" operator="equal">
      <formula>"NYG"</formula>
    </cfRule>
    <cfRule type="cellIs" dxfId="314" priority="129" operator="equal">
      <formula>"JAX"</formula>
    </cfRule>
    <cfRule type="cellIs" dxfId="313" priority="130" operator="equal">
      <formula>"BAL"</formula>
    </cfRule>
    <cfRule type="cellIs" dxfId="312" priority="131" operator="equal">
      <formula>"BUF"</formula>
    </cfRule>
    <cfRule type="cellIs" dxfId="311" priority="132" operator="equal">
      <formula>"PHI"</formula>
    </cfRule>
    <cfRule type="cellIs" dxfId="310" priority="133" operator="equal">
      <formula>"ATL"</formula>
    </cfRule>
  </conditionalFormatting>
  <conditionalFormatting sqref="AJ4:AJ29">
    <cfRule type="top10" dxfId="309" priority="1" rank="1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657A-C42F-47A9-9F18-BADBC7F27E01}">
  <dimension ref="A1:AJ62"/>
  <sheetViews>
    <sheetView showGridLines="0" showZeros="0" zoomScale="96" zoomScaleNormal="96" workbookViewId="0">
      <selection activeCell="AJ59" sqref="AJ59"/>
    </sheetView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hidden="1" customWidth="1"/>
    <col min="32" max="32" width="2.77734375" hidden="1" customWidth="1"/>
    <col min="33" max="33" width="6.44140625" hidden="1" customWidth="1"/>
    <col min="34" max="34" width="2.77734375" hidden="1" customWidth="1"/>
    <col min="35" max="35" width="8.6640625" hidden="1" customWidth="1"/>
    <col min="36" max="36" width="8.5546875" customWidth="1"/>
  </cols>
  <sheetData>
    <row r="1" spans="1:36" ht="3.8" customHeight="1" x14ac:dyDescent="0.3">
      <c r="A1" t="s">
        <v>17</v>
      </c>
    </row>
    <row r="2" spans="1:36" ht="15.05" customHeight="1" thickBot="1" x14ac:dyDescent="0.35">
      <c r="B2" s="188" t="s">
        <v>412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thickBot="1" x14ac:dyDescent="0.35">
      <c r="B3" s="1" t="s">
        <v>0</v>
      </c>
      <c r="C3" s="181" t="s">
        <v>113</v>
      </c>
      <c r="D3" s="182"/>
      <c r="E3" s="176" t="s">
        <v>270</v>
      </c>
      <c r="F3" s="177"/>
      <c r="G3" s="176" t="s">
        <v>73</v>
      </c>
      <c r="H3" s="177"/>
      <c r="I3" s="176" t="s">
        <v>271</v>
      </c>
      <c r="J3" s="177"/>
      <c r="K3" s="176" t="s">
        <v>170</v>
      </c>
      <c r="L3" s="177"/>
      <c r="M3" s="176" t="s">
        <v>273</v>
      </c>
      <c r="N3" s="177"/>
      <c r="O3" s="176" t="s">
        <v>274</v>
      </c>
      <c r="P3" s="177"/>
      <c r="Q3" s="176" t="s">
        <v>275</v>
      </c>
      <c r="R3" s="177"/>
      <c r="S3" s="176" t="s">
        <v>410</v>
      </c>
      <c r="T3" s="177"/>
      <c r="U3" s="176" t="s">
        <v>411</v>
      </c>
      <c r="V3" s="177"/>
      <c r="W3" s="176" t="s">
        <v>276</v>
      </c>
      <c r="X3" s="177"/>
      <c r="Y3" s="176" t="s">
        <v>272</v>
      </c>
      <c r="Z3" s="177"/>
      <c r="AA3" s="176" t="s">
        <v>277</v>
      </c>
      <c r="AB3" s="177"/>
      <c r="AC3" s="178" t="s">
        <v>413</v>
      </c>
      <c r="AD3" s="179"/>
      <c r="AE3" s="176"/>
      <c r="AF3" s="177"/>
      <c r="AG3" s="176"/>
      <c r="AH3" s="177"/>
      <c r="AI3" s="22" t="s">
        <v>38</v>
      </c>
      <c r="AJ3" s="62" t="s">
        <v>16</v>
      </c>
    </row>
    <row r="4" spans="1:36" ht="14.4" x14ac:dyDescent="0.3">
      <c r="A4">
        <f>RANK(AJ4,$AJ$4:$AJ$29,0)</f>
        <v>10</v>
      </c>
      <c r="B4" s="86" t="str">
        <f>'Week 1'!B4</f>
        <v>Tyson</v>
      </c>
      <c r="C4" s="3" t="s">
        <v>154</v>
      </c>
      <c r="D4" s="61">
        <v>6</v>
      </c>
      <c r="E4" s="3" t="s">
        <v>142</v>
      </c>
      <c r="F4" s="61">
        <v>5</v>
      </c>
      <c r="G4" s="3" t="s">
        <v>144</v>
      </c>
      <c r="H4" s="61">
        <v>11</v>
      </c>
      <c r="I4" s="3" t="s">
        <v>128</v>
      </c>
      <c r="J4" s="61">
        <v>12</v>
      </c>
      <c r="K4" s="3" t="s">
        <v>123</v>
      </c>
      <c r="L4" s="61">
        <v>4</v>
      </c>
      <c r="M4" s="3" t="s">
        <v>127</v>
      </c>
      <c r="N4" s="61">
        <v>7</v>
      </c>
      <c r="O4" s="3" t="s">
        <v>132</v>
      </c>
      <c r="P4" s="61">
        <v>3</v>
      </c>
      <c r="Q4" s="3" t="s">
        <v>137</v>
      </c>
      <c r="R4" s="61">
        <v>14</v>
      </c>
      <c r="S4" s="3" t="s">
        <v>162</v>
      </c>
      <c r="T4" s="61">
        <v>15</v>
      </c>
      <c r="U4" s="3" t="s">
        <v>133</v>
      </c>
      <c r="V4" s="61">
        <v>9</v>
      </c>
      <c r="W4" s="3" t="s">
        <v>163</v>
      </c>
      <c r="X4" s="61">
        <v>13</v>
      </c>
      <c r="Y4" s="3" t="s">
        <v>152</v>
      </c>
      <c r="Z4" s="61">
        <v>8</v>
      </c>
      <c r="AA4" s="3" t="s">
        <v>161</v>
      </c>
      <c r="AB4" s="61">
        <v>16</v>
      </c>
      <c r="AC4" s="3" t="s">
        <v>143</v>
      </c>
      <c r="AD4" s="61">
        <v>10</v>
      </c>
      <c r="AE4" s="3"/>
      <c r="AF4" s="61"/>
      <c r="AG4" s="3"/>
      <c r="AH4" s="61"/>
      <c r="AI4" s="5">
        <f t="shared" ref="AI4:AI29" si="0">SUM(D4:AH4)</f>
        <v>133</v>
      </c>
      <c r="AJ4" s="5">
        <f t="shared" ref="AJ4:AJ29" si="1">SUM(C37:AH37)</f>
        <v>81</v>
      </c>
    </row>
    <row r="5" spans="1:36" ht="14.4" x14ac:dyDescent="0.3">
      <c r="A5">
        <f t="shared" ref="A5:A29" si="2">RANK(AJ5,$AJ$4:$AJ$29,0)</f>
        <v>5</v>
      </c>
      <c r="B5" s="87" t="str">
        <f>'Week 1'!B5</f>
        <v>Ben</v>
      </c>
      <c r="C5" s="95" t="s">
        <v>347</v>
      </c>
      <c r="D5" s="96">
        <v>7</v>
      </c>
      <c r="E5" s="95" t="s">
        <v>358</v>
      </c>
      <c r="F5" s="96">
        <v>6</v>
      </c>
      <c r="G5" s="95" t="s">
        <v>367</v>
      </c>
      <c r="H5" s="96">
        <v>3</v>
      </c>
      <c r="I5" s="95" t="s">
        <v>352</v>
      </c>
      <c r="J5" s="96">
        <v>15</v>
      </c>
      <c r="K5" s="95" t="s">
        <v>340</v>
      </c>
      <c r="L5" s="96">
        <v>4</v>
      </c>
      <c r="M5" s="95" t="s">
        <v>357</v>
      </c>
      <c r="N5" s="96">
        <v>8</v>
      </c>
      <c r="O5" s="95" t="s">
        <v>356</v>
      </c>
      <c r="P5" s="96">
        <v>5</v>
      </c>
      <c r="Q5" s="95" t="s">
        <v>360</v>
      </c>
      <c r="R5" s="96">
        <v>9</v>
      </c>
      <c r="S5" s="95" t="s">
        <v>348</v>
      </c>
      <c r="T5" s="96">
        <v>14</v>
      </c>
      <c r="U5" s="95" t="s">
        <v>354</v>
      </c>
      <c r="V5" s="96">
        <v>11</v>
      </c>
      <c r="W5" s="95" t="s">
        <v>341</v>
      </c>
      <c r="X5" s="96">
        <v>13</v>
      </c>
      <c r="Y5" s="95" t="s">
        <v>342</v>
      </c>
      <c r="Z5" s="96">
        <v>10</v>
      </c>
      <c r="AA5" s="95" t="s">
        <v>338</v>
      </c>
      <c r="AB5" s="96">
        <v>16</v>
      </c>
      <c r="AC5" s="95" t="s">
        <v>363</v>
      </c>
      <c r="AD5" s="96">
        <v>12</v>
      </c>
      <c r="AE5" s="6"/>
      <c r="AF5" s="7"/>
      <c r="AG5" s="6"/>
      <c r="AH5" s="7"/>
      <c r="AI5" s="8">
        <f t="shared" si="0"/>
        <v>133</v>
      </c>
      <c r="AJ5" s="8">
        <f t="shared" si="1"/>
        <v>91</v>
      </c>
    </row>
    <row r="6" spans="1:36" ht="14.4" customHeight="1" x14ac:dyDescent="0.3">
      <c r="A6">
        <f t="shared" si="2"/>
        <v>2</v>
      </c>
      <c r="B6" s="85" t="str">
        <f>'Week 1'!B6</f>
        <v>Trevor</v>
      </c>
      <c r="C6" s="94" t="s">
        <v>154</v>
      </c>
      <c r="D6" s="163">
        <v>10</v>
      </c>
      <c r="E6" s="94" t="s">
        <v>142</v>
      </c>
      <c r="F6" s="163">
        <v>3</v>
      </c>
      <c r="G6" s="94" t="s">
        <v>144</v>
      </c>
      <c r="H6" s="163">
        <v>13</v>
      </c>
      <c r="I6" s="94" t="s">
        <v>128</v>
      </c>
      <c r="J6" s="163">
        <v>16</v>
      </c>
      <c r="K6" s="94" t="s">
        <v>123</v>
      </c>
      <c r="L6" s="163">
        <v>4</v>
      </c>
      <c r="M6" s="94" t="s">
        <v>127</v>
      </c>
      <c r="N6" s="163">
        <v>6</v>
      </c>
      <c r="O6" s="94" t="s">
        <v>126</v>
      </c>
      <c r="P6" s="163">
        <v>5</v>
      </c>
      <c r="Q6" s="94" t="s">
        <v>137</v>
      </c>
      <c r="R6" s="163">
        <v>12</v>
      </c>
      <c r="S6" s="94" t="s">
        <v>162</v>
      </c>
      <c r="T6" s="163">
        <v>15</v>
      </c>
      <c r="U6" s="94" t="s">
        <v>133</v>
      </c>
      <c r="V6" s="163">
        <v>9</v>
      </c>
      <c r="W6" s="94" t="s">
        <v>163</v>
      </c>
      <c r="X6" s="163">
        <v>14</v>
      </c>
      <c r="Y6" s="94" t="s">
        <v>136</v>
      </c>
      <c r="Z6" s="163">
        <v>7</v>
      </c>
      <c r="AA6" s="94" t="s">
        <v>161</v>
      </c>
      <c r="AB6" s="163">
        <v>11</v>
      </c>
      <c r="AC6" s="94" t="s">
        <v>143</v>
      </c>
      <c r="AD6" s="163">
        <v>8</v>
      </c>
      <c r="AE6" s="3"/>
      <c r="AF6" s="63"/>
      <c r="AG6" s="3"/>
      <c r="AH6" s="63"/>
      <c r="AI6" s="5">
        <f t="shared" si="0"/>
        <v>133</v>
      </c>
      <c r="AJ6" s="5">
        <f t="shared" si="1"/>
        <v>95</v>
      </c>
    </row>
    <row r="7" spans="1:36" ht="14.4" x14ac:dyDescent="0.3">
      <c r="A7">
        <f t="shared" si="2"/>
        <v>24</v>
      </c>
      <c r="B7" s="84" t="str">
        <f>'Week 1'!B7</f>
        <v>Alex</v>
      </c>
      <c r="C7" s="95" t="s">
        <v>347</v>
      </c>
      <c r="D7" s="96">
        <v>3</v>
      </c>
      <c r="E7" s="95" t="s">
        <v>358</v>
      </c>
      <c r="F7" s="96">
        <v>8</v>
      </c>
      <c r="G7" s="95" t="s">
        <v>350</v>
      </c>
      <c r="H7" s="96">
        <v>6</v>
      </c>
      <c r="I7" s="95" t="s">
        <v>352</v>
      </c>
      <c r="J7" s="96">
        <v>16</v>
      </c>
      <c r="K7" s="95" t="s">
        <v>340</v>
      </c>
      <c r="L7" s="96">
        <v>9</v>
      </c>
      <c r="M7" s="95" t="s">
        <v>357</v>
      </c>
      <c r="N7" s="96">
        <v>4</v>
      </c>
      <c r="O7" s="95" t="s">
        <v>356</v>
      </c>
      <c r="P7" s="96">
        <v>7</v>
      </c>
      <c r="Q7" s="95" t="s">
        <v>346</v>
      </c>
      <c r="R7" s="96">
        <v>10</v>
      </c>
      <c r="S7" s="95" t="s">
        <v>348</v>
      </c>
      <c r="T7" s="96">
        <v>14</v>
      </c>
      <c r="U7" s="95" t="s">
        <v>354</v>
      </c>
      <c r="V7" s="96">
        <v>12</v>
      </c>
      <c r="W7" s="95" t="s">
        <v>341</v>
      </c>
      <c r="X7" s="96">
        <v>13</v>
      </c>
      <c r="Y7" s="95" t="s">
        <v>355</v>
      </c>
      <c r="Z7" s="96">
        <v>11</v>
      </c>
      <c r="AA7" s="95" t="s">
        <v>338</v>
      </c>
      <c r="AB7" s="96">
        <v>15</v>
      </c>
      <c r="AC7" s="95" t="s">
        <v>365</v>
      </c>
      <c r="AD7" s="96">
        <v>5</v>
      </c>
      <c r="AE7" s="6"/>
      <c r="AF7" s="7"/>
      <c r="AG7" s="6"/>
      <c r="AH7" s="7"/>
      <c r="AI7" s="8">
        <f t="shared" si="0"/>
        <v>133</v>
      </c>
      <c r="AJ7" s="8">
        <f t="shared" si="1"/>
        <v>58</v>
      </c>
    </row>
    <row r="8" spans="1:36" ht="14.4" x14ac:dyDescent="0.3">
      <c r="A8">
        <f t="shared" si="2"/>
        <v>8</v>
      </c>
      <c r="B8" s="85" t="str">
        <f>'Week 1'!B8</f>
        <v>Katelyn</v>
      </c>
      <c r="C8" s="94" t="s">
        <v>347</v>
      </c>
      <c r="D8" s="163">
        <v>5</v>
      </c>
      <c r="E8" s="94" t="s">
        <v>401</v>
      </c>
      <c r="F8" s="163">
        <v>6</v>
      </c>
      <c r="G8" s="94" t="s">
        <v>350</v>
      </c>
      <c r="H8" s="163">
        <v>12</v>
      </c>
      <c r="I8" s="94" t="s">
        <v>352</v>
      </c>
      <c r="J8" s="163">
        <v>16</v>
      </c>
      <c r="K8" s="94" t="s">
        <v>340</v>
      </c>
      <c r="L8" s="163">
        <v>7</v>
      </c>
      <c r="M8" s="94" t="s">
        <v>357</v>
      </c>
      <c r="N8" s="163">
        <v>8</v>
      </c>
      <c r="O8" s="94" t="s">
        <v>362</v>
      </c>
      <c r="P8" s="163">
        <v>4</v>
      </c>
      <c r="Q8" s="94" t="s">
        <v>346</v>
      </c>
      <c r="R8" s="163">
        <v>10</v>
      </c>
      <c r="S8" s="94" t="s">
        <v>348</v>
      </c>
      <c r="T8" s="163">
        <v>14</v>
      </c>
      <c r="U8" s="94" t="s">
        <v>354</v>
      </c>
      <c r="V8" s="163">
        <v>9</v>
      </c>
      <c r="W8" s="94" t="s">
        <v>341</v>
      </c>
      <c r="X8" s="163">
        <v>13</v>
      </c>
      <c r="Y8" s="94" t="s">
        <v>342</v>
      </c>
      <c r="Z8" s="163">
        <v>3</v>
      </c>
      <c r="AA8" s="94" t="s">
        <v>338</v>
      </c>
      <c r="AB8" s="163">
        <v>15</v>
      </c>
      <c r="AC8" s="94" t="s">
        <v>365</v>
      </c>
      <c r="AD8" s="163">
        <v>11</v>
      </c>
      <c r="AE8" s="3"/>
      <c r="AF8" s="63"/>
      <c r="AG8" s="3"/>
      <c r="AH8" s="63"/>
      <c r="AI8" s="5">
        <f t="shared" si="0"/>
        <v>133</v>
      </c>
      <c r="AJ8" s="5">
        <f t="shared" si="1"/>
        <v>83</v>
      </c>
    </row>
    <row r="9" spans="1:36" ht="14.4" customHeight="1" x14ac:dyDescent="0.3">
      <c r="A9">
        <f t="shared" si="2"/>
        <v>18</v>
      </c>
      <c r="B9" s="92" t="str">
        <f>'Week 1'!B9</f>
        <v>Shelby</v>
      </c>
      <c r="C9" s="95" t="s">
        <v>154</v>
      </c>
      <c r="D9" s="96">
        <v>5</v>
      </c>
      <c r="E9" s="95" t="s">
        <v>142</v>
      </c>
      <c r="F9" s="96">
        <v>3</v>
      </c>
      <c r="G9" s="95" t="s">
        <v>144</v>
      </c>
      <c r="H9" s="96">
        <v>12</v>
      </c>
      <c r="I9" s="95" t="s">
        <v>128</v>
      </c>
      <c r="J9" s="96">
        <v>13</v>
      </c>
      <c r="K9" s="95" t="s">
        <v>123</v>
      </c>
      <c r="L9" s="96">
        <v>4</v>
      </c>
      <c r="M9" s="95" t="s">
        <v>148</v>
      </c>
      <c r="N9" s="96">
        <v>6</v>
      </c>
      <c r="O9" s="95" t="s">
        <v>126</v>
      </c>
      <c r="P9" s="96">
        <v>7</v>
      </c>
      <c r="Q9" s="95" t="s">
        <v>137</v>
      </c>
      <c r="R9" s="96">
        <v>9</v>
      </c>
      <c r="S9" s="95" t="s">
        <v>162</v>
      </c>
      <c r="T9" s="96">
        <v>16</v>
      </c>
      <c r="U9" s="95" t="s">
        <v>133</v>
      </c>
      <c r="V9" s="96">
        <v>10</v>
      </c>
      <c r="W9" s="95" t="s">
        <v>163</v>
      </c>
      <c r="X9" s="96">
        <v>14</v>
      </c>
      <c r="Y9" s="95" t="s">
        <v>152</v>
      </c>
      <c r="Z9" s="96">
        <v>8</v>
      </c>
      <c r="AA9" s="95" t="s">
        <v>161</v>
      </c>
      <c r="AB9" s="96">
        <v>15</v>
      </c>
      <c r="AC9" s="95" t="s">
        <v>129</v>
      </c>
      <c r="AD9" s="96">
        <v>11</v>
      </c>
      <c r="AE9" s="6"/>
      <c r="AF9" s="7"/>
      <c r="AG9" s="6"/>
      <c r="AH9" s="7"/>
      <c r="AI9" s="8">
        <f t="shared" si="0"/>
        <v>133</v>
      </c>
      <c r="AJ9" s="8">
        <f t="shared" si="1"/>
        <v>72</v>
      </c>
    </row>
    <row r="10" spans="1:36" ht="14.4" x14ac:dyDescent="0.3">
      <c r="A10">
        <f t="shared" si="2"/>
        <v>8</v>
      </c>
      <c r="B10" s="85" t="str">
        <f>'Week 1'!B10</f>
        <v>Chris</v>
      </c>
      <c r="C10" s="94" t="s">
        <v>347</v>
      </c>
      <c r="D10" s="163">
        <v>8</v>
      </c>
      <c r="E10" s="94" t="s">
        <v>358</v>
      </c>
      <c r="F10" s="163">
        <v>3</v>
      </c>
      <c r="G10" s="94" t="s">
        <v>350</v>
      </c>
      <c r="H10" s="163">
        <v>10</v>
      </c>
      <c r="I10" s="94" t="s">
        <v>352</v>
      </c>
      <c r="J10" s="163">
        <v>15</v>
      </c>
      <c r="K10" s="94" t="s">
        <v>384</v>
      </c>
      <c r="L10" s="163">
        <v>4</v>
      </c>
      <c r="M10" s="94" t="s">
        <v>357</v>
      </c>
      <c r="N10" s="163">
        <v>11</v>
      </c>
      <c r="O10" s="94" t="s">
        <v>362</v>
      </c>
      <c r="P10" s="163">
        <v>5</v>
      </c>
      <c r="Q10" s="94" t="s">
        <v>346</v>
      </c>
      <c r="R10" s="163">
        <v>9</v>
      </c>
      <c r="S10" s="94" t="s">
        <v>348</v>
      </c>
      <c r="T10" s="163">
        <v>14</v>
      </c>
      <c r="U10" s="94" t="s">
        <v>354</v>
      </c>
      <c r="V10" s="163">
        <v>7</v>
      </c>
      <c r="W10" s="94" t="s">
        <v>341</v>
      </c>
      <c r="X10" s="163">
        <v>13</v>
      </c>
      <c r="Y10" s="94" t="s">
        <v>355</v>
      </c>
      <c r="Z10" s="163">
        <v>6</v>
      </c>
      <c r="AA10" s="94" t="s">
        <v>338</v>
      </c>
      <c r="AB10" s="163">
        <v>16</v>
      </c>
      <c r="AC10" s="94" t="s">
        <v>365</v>
      </c>
      <c r="AD10" s="163">
        <v>12</v>
      </c>
      <c r="AE10" s="3"/>
      <c r="AF10" s="63"/>
      <c r="AG10" s="3"/>
      <c r="AH10" s="63"/>
      <c r="AI10" s="5">
        <f t="shared" si="0"/>
        <v>133</v>
      </c>
      <c r="AJ10" s="5">
        <f t="shared" si="1"/>
        <v>83</v>
      </c>
    </row>
    <row r="11" spans="1:36" ht="14.4" x14ac:dyDescent="0.3">
      <c r="A11">
        <f t="shared" si="2"/>
        <v>6</v>
      </c>
      <c r="B11" s="84" t="str">
        <f>'Week 1'!B11</f>
        <v>Jeremy</v>
      </c>
      <c r="C11" s="95" t="s">
        <v>154</v>
      </c>
      <c r="D11" s="96">
        <v>9</v>
      </c>
      <c r="E11" s="95" t="s">
        <v>149</v>
      </c>
      <c r="F11" s="96">
        <v>5</v>
      </c>
      <c r="G11" s="95" t="s">
        <v>141</v>
      </c>
      <c r="H11" s="96">
        <v>6</v>
      </c>
      <c r="I11" s="95" t="s">
        <v>128</v>
      </c>
      <c r="J11" s="96">
        <v>16</v>
      </c>
      <c r="K11" s="95" t="s">
        <v>147</v>
      </c>
      <c r="L11" s="96">
        <v>7</v>
      </c>
      <c r="M11" s="95" t="s">
        <v>127</v>
      </c>
      <c r="N11" s="96">
        <v>12</v>
      </c>
      <c r="O11" s="95" t="s">
        <v>126</v>
      </c>
      <c r="P11" s="96">
        <v>8</v>
      </c>
      <c r="Q11" s="95" t="s">
        <v>137</v>
      </c>
      <c r="R11" s="96">
        <v>3</v>
      </c>
      <c r="S11" s="95" t="s">
        <v>162</v>
      </c>
      <c r="T11" s="96">
        <v>15</v>
      </c>
      <c r="U11" s="95" t="s">
        <v>133</v>
      </c>
      <c r="V11" s="96">
        <v>4</v>
      </c>
      <c r="W11" s="95" t="s">
        <v>163</v>
      </c>
      <c r="X11" s="96">
        <v>14</v>
      </c>
      <c r="Y11" s="95" t="s">
        <v>152</v>
      </c>
      <c r="Z11" s="96">
        <v>11</v>
      </c>
      <c r="AA11" s="95" t="s">
        <v>161</v>
      </c>
      <c r="AB11" s="96">
        <v>13</v>
      </c>
      <c r="AC11" s="95" t="s">
        <v>143</v>
      </c>
      <c r="AD11" s="96">
        <v>10</v>
      </c>
      <c r="AE11" s="6"/>
      <c r="AF11" s="7"/>
      <c r="AG11" s="6"/>
      <c r="AH11" s="7"/>
      <c r="AI11" s="8">
        <f t="shared" si="0"/>
        <v>133</v>
      </c>
      <c r="AJ11" s="8">
        <f t="shared" si="1"/>
        <v>88</v>
      </c>
    </row>
    <row r="12" spans="1:36" ht="14.4" x14ac:dyDescent="0.3">
      <c r="A12">
        <f t="shared" si="2"/>
        <v>13</v>
      </c>
      <c r="B12" s="85" t="str">
        <f>'Week 1'!B12</f>
        <v>Sam</v>
      </c>
      <c r="C12" s="94" t="s">
        <v>154</v>
      </c>
      <c r="D12" s="163">
        <v>16</v>
      </c>
      <c r="E12" s="94" t="s">
        <v>142</v>
      </c>
      <c r="F12" s="163">
        <v>7</v>
      </c>
      <c r="G12" s="94" t="s">
        <v>144</v>
      </c>
      <c r="H12" s="163">
        <v>8</v>
      </c>
      <c r="I12" s="94" t="s">
        <v>128</v>
      </c>
      <c r="J12" s="163">
        <v>15</v>
      </c>
      <c r="K12" s="94" t="s">
        <v>147</v>
      </c>
      <c r="L12" s="163">
        <v>3</v>
      </c>
      <c r="M12" s="94" t="s">
        <v>127</v>
      </c>
      <c r="N12" s="163">
        <v>9</v>
      </c>
      <c r="O12" s="94" t="s">
        <v>132</v>
      </c>
      <c r="P12" s="163">
        <v>4</v>
      </c>
      <c r="Q12" s="94" t="s">
        <v>137</v>
      </c>
      <c r="R12" s="163">
        <v>5</v>
      </c>
      <c r="S12" s="94" t="s">
        <v>162</v>
      </c>
      <c r="T12" s="163">
        <v>10</v>
      </c>
      <c r="U12" s="94" t="s">
        <v>133</v>
      </c>
      <c r="V12" s="163">
        <v>11</v>
      </c>
      <c r="W12" s="94" t="s">
        <v>163</v>
      </c>
      <c r="X12" s="163">
        <v>12</v>
      </c>
      <c r="Y12" s="94" t="s">
        <v>152</v>
      </c>
      <c r="Z12" s="163">
        <v>13</v>
      </c>
      <c r="AA12" s="94" t="s">
        <v>161</v>
      </c>
      <c r="AB12" s="163">
        <v>14</v>
      </c>
      <c r="AC12" s="94" t="s">
        <v>143</v>
      </c>
      <c r="AD12" s="163">
        <v>6</v>
      </c>
      <c r="AE12" s="3"/>
      <c r="AF12" s="63"/>
      <c r="AG12" s="3"/>
      <c r="AH12" s="63"/>
      <c r="AI12" s="5">
        <f t="shared" si="0"/>
        <v>133</v>
      </c>
      <c r="AJ12" s="5">
        <f t="shared" si="1"/>
        <v>78</v>
      </c>
    </row>
    <row r="13" spans="1:36" ht="14.4" customHeight="1" x14ac:dyDescent="0.3">
      <c r="A13">
        <f t="shared" si="2"/>
        <v>7</v>
      </c>
      <c r="B13" s="84" t="str">
        <f>'Week 1'!B13</f>
        <v>Cody</v>
      </c>
      <c r="C13" s="95" t="s">
        <v>154</v>
      </c>
      <c r="D13" s="96">
        <v>10</v>
      </c>
      <c r="E13" s="95" t="s">
        <v>149</v>
      </c>
      <c r="F13" s="96">
        <v>3</v>
      </c>
      <c r="G13" s="95" t="s">
        <v>144</v>
      </c>
      <c r="H13" s="96">
        <v>12</v>
      </c>
      <c r="I13" s="95" t="s">
        <v>128</v>
      </c>
      <c r="J13" s="96">
        <v>16</v>
      </c>
      <c r="K13" s="95" t="s">
        <v>147</v>
      </c>
      <c r="L13" s="96">
        <v>5</v>
      </c>
      <c r="M13" s="95" t="s">
        <v>127</v>
      </c>
      <c r="N13" s="96">
        <v>9</v>
      </c>
      <c r="O13" s="95" t="s">
        <v>126</v>
      </c>
      <c r="P13" s="96">
        <v>6</v>
      </c>
      <c r="Q13" s="95" t="s">
        <v>137</v>
      </c>
      <c r="R13" s="96">
        <v>8</v>
      </c>
      <c r="S13" s="95" t="s">
        <v>162</v>
      </c>
      <c r="T13" s="96">
        <v>15</v>
      </c>
      <c r="U13" s="95" t="s">
        <v>133</v>
      </c>
      <c r="V13" s="96">
        <v>7</v>
      </c>
      <c r="W13" s="95" t="s">
        <v>163</v>
      </c>
      <c r="X13" s="96">
        <v>14</v>
      </c>
      <c r="Y13" s="95" t="s">
        <v>152</v>
      </c>
      <c r="Z13" s="96">
        <v>4</v>
      </c>
      <c r="AA13" s="95" t="s">
        <v>161</v>
      </c>
      <c r="AB13" s="96">
        <v>13</v>
      </c>
      <c r="AC13" s="95" t="s">
        <v>129</v>
      </c>
      <c r="AD13" s="96">
        <v>11</v>
      </c>
      <c r="AE13" s="6"/>
      <c r="AF13" s="7"/>
      <c r="AG13" s="6"/>
      <c r="AH13" s="7"/>
      <c r="AI13" s="8">
        <f t="shared" si="0"/>
        <v>133</v>
      </c>
      <c r="AJ13" s="8">
        <f t="shared" si="1"/>
        <v>84</v>
      </c>
    </row>
    <row r="14" spans="1:36" ht="14.4" x14ac:dyDescent="0.3">
      <c r="A14">
        <f t="shared" si="2"/>
        <v>13</v>
      </c>
      <c r="B14" s="85" t="str">
        <f>'Week 1'!B14</f>
        <v>Tom</v>
      </c>
      <c r="C14" s="94" t="s">
        <v>154</v>
      </c>
      <c r="D14" s="163">
        <v>4</v>
      </c>
      <c r="E14" s="94" t="s">
        <v>358</v>
      </c>
      <c r="F14" s="163">
        <v>8</v>
      </c>
      <c r="G14" s="94" t="s">
        <v>350</v>
      </c>
      <c r="H14" s="163">
        <v>9</v>
      </c>
      <c r="I14" s="94" t="s">
        <v>352</v>
      </c>
      <c r="J14" s="163">
        <v>16</v>
      </c>
      <c r="K14" s="94" t="s">
        <v>340</v>
      </c>
      <c r="L14" s="163">
        <v>5</v>
      </c>
      <c r="M14" s="94" t="s">
        <v>357</v>
      </c>
      <c r="N14" s="163">
        <v>14</v>
      </c>
      <c r="O14" s="94" t="s">
        <v>362</v>
      </c>
      <c r="P14" s="163">
        <v>6</v>
      </c>
      <c r="Q14" s="94" t="s">
        <v>346</v>
      </c>
      <c r="R14" s="163">
        <v>10</v>
      </c>
      <c r="S14" s="94" t="s">
        <v>348</v>
      </c>
      <c r="T14" s="163">
        <v>15</v>
      </c>
      <c r="U14" s="94" t="s">
        <v>354</v>
      </c>
      <c r="V14" s="163">
        <v>7</v>
      </c>
      <c r="W14" s="94" t="s">
        <v>341</v>
      </c>
      <c r="X14" s="163">
        <v>13</v>
      </c>
      <c r="Y14" s="94" t="s">
        <v>342</v>
      </c>
      <c r="Z14" s="163">
        <v>3</v>
      </c>
      <c r="AA14" s="94" t="s">
        <v>338</v>
      </c>
      <c r="AB14" s="163">
        <v>11</v>
      </c>
      <c r="AC14" s="94" t="s">
        <v>365</v>
      </c>
      <c r="AD14" s="163">
        <v>12</v>
      </c>
      <c r="AE14" s="3"/>
      <c r="AF14" s="63"/>
      <c r="AG14" s="3"/>
      <c r="AH14" s="63"/>
      <c r="AI14" s="5">
        <f t="shared" si="0"/>
        <v>133</v>
      </c>
      <c r="AJ14" s="5">
        <f t="shared" si="1"/>
        <v>78</v>
      </c>
    </row>
    <row r="15" spans="1:36" ht="14.4" customHeight="1" x14ac:dyDescent="0.3">
      <c r="A15">
        <f t="shared" si="2"/>
        <v>19</v>
      </c>
      <c r="B15" s="84" t="str">
        <f>'Week 1'!B15</f>
        <v>Austin</v>
      </c>
      <c r="C15" s="95" t="s">
        <v>154</v>
      </c>
      <c r="D15" s="96">
        <v>11</v>
      </c>
      <c r="E15" s="95" t="s">
        <v>142</v>
      </c>
      <c r="F15" s="96">
        <v>4</v>
      </c>
      <c r="G15" s="95" t="s">
        <v>144</v>
      </c>
      <c r="H15" s="96">
        <v>9</v>
      </c>
      <c r="I15" s="95" t="s">
        <v>128</v>
      </c>
      <c r="J15" s="96">
        <v>15</v>
      </c>
      <c r="K15" s="95" t="s">
        <v>147</v>
      </c>
      <c r="L15" s="96">
        <v>5</v>
      </c>
      <c r="M15" s="95" t="s">
        <v>127</v>
      </c>
      <c r="N15" s="96">
        <v>6</v>
      </c>
      <c r="O15" s="95" t="s">
        <v>132</v>
      </c>
      <c r="P15" s="96">
        <v>10</v>
      </c>
      <c r="Q15" s="95" t="s">
        <v>137</v>
      </c>
      <c r="R15" s="96">
        <v>8</v>
      </c>
      <c r="S15" s="95" t="s">
        <v>162</v>
      </c>
      <c r="T15" s="96">
        <v>14</v>
      </c>
      <c r="U15" s="95" t="s">
        <v>133</v>
      </c>
      <c r="V15" s="96">
        <v>12</v>
      </c>
      <c r="W15" s="95" t="s">
        <v>163</v>
      </c>
      <c r="X15" s="96">
        <v>13</v>
      </c>
      <c r="Y15" s="95" t="s">
        <v>152</v>
      </c>
      <c r="Z15" s="96">
        <v>3</v>
      </c>
      <c r="AA15" s="95" t="s">
        <v>161</v>
      </c>
      <c r="AB15" s="96">
        <v>16</v>
      </c>
      <c r="AC15" s="95" t="s">
        <v>129</v>
      </c>
      <c r="AD15" s="96">
        <v>7</v>
      </c>
      <c r="AE15" s="6"/>
      <c r="AF15" s="7"/>
      <c r="AG15" s="6"/>
      <c r="AH15" s="7"/>
      <c r="AI15" s="8">
        <f t="shared" si="0"/>
        <v>133</v>
      </c>
      <c r="AJ15" s="8">
        <f t="shared" si="1"/>
        <v>71</v>
      </c>
    </row>
    <row r="16" spans="1:36" ht="14.4" x14ac:dyDescent="0.3">
      <c r="A16">
        <f t="shared" si="2"/>
        <v>25</v>
      </c>
      <c r="B16" s="85" t="str">
        <f>'Week 1'!B16</f>
        <v>Cecil</v>
      </c>
      <c r="C16" s="94" t="s">
        <v>160</v>
      </c>
      <c r="D16" s="163">
        <v>6</v>
      </c>
      <c r="E16" s="94" t="s">
        <v>149</v>
      </c>
      <c r="F16" s="163">
        <v>5</v>
      </c>
      <c r="G16" s="94" t="s">
        <v>141</v>
      </c>
      <c r="H16" s="163">
        <v>4</v>
      </c>
      <c r="I16" s="94" t="s">
        <v>128</v>
      </c>
      <c r="J16" s="163">
        <v>13</v>
      </c>
      <c r="K16" s="94" t="s">
        <v>147</v>
      </c>
      <c r="L16" s="163">
        <v>8</v>
      </c>
      <c r="M16" s="94" t="s">
        <v>127</v>
      </c>
      <c r="N16" s="163">
        <v>7</v>
      </c>
      <c r="O16" s="94" t="s">
        <v>132</v>
      </c>
      <c r="P16" s="163">
        <v>10</v>
      </c>
      <c r="Q16" s="94" t="s">
        <v>137</v>
      </c>
      <c r="R16" s="163">
        <v>12</v>
      </c>
      <c r="S16" s="94" t="s">
        <v>162</v>
      </c>
      <c r="T16" s="163">
        <v>16</v>
      </c>
      <c r="U16" s="94" t="s">
        <v>133</v>
      </c>
      <c r="V16" s="163">
        <v>11</v>
      </c>
      <c r="W16" s="94" t="s">
        <v>163</v>
      </c>
      <c r="X16" s="163">
        <v>14</v>
      </c>
      <c r="Y16" s="94" t="s">
        <v>152</v>
      </c>
      <c r="Z16" s="163">
        <v>9</v>
      </c>
      <c r="AA16" s="94" t="s">
        <v>161</v>
      </c>
      <c r="AB16" s="163">
        <v>15</v>
      </c>
      <c r="AC16" s="94" t="s">
        <v>129</v>
      </c>
      <c r="AD16" s="163">
        <v>3</v>
      </c>
      <c r="AE16" s="3"/>
      <c r="AF16" s="63"/>
      <c r="AG16" s="3"/>
      <c r="AH16" s="63"/>
      <c r="AI16" s="5">
        <f t="shared" si="0"/>
        <v>133</v>
      </c>
      <c r="AJ16" s="5">
        <f t="shared" si="1"/>
        <v>56</v>
      </c>
    </row>
    <row r="17" spans="1:36" ht="14.4" x14ac:dyDescent="0.3">
      <c r="A17">
        <f t="shared" si="2"/>
        <v>21</v>
      </c>
      <c r="B17" s="70" t="str">
        <f>'Week 1'!B17</f>
        <v>Thadd</v>
      </c>
      <c r="C17" s="25" t="s">
        <v>359</v>
      </c>
      <c r="D17" s="26">
        <v>3</v>
      </c>
      <c r="E17" s="25" t="s">
        <v>358</v>
      </c>
      <c r="F17" s="26">
        <v>7</v>
      </c>
      <c r="G17" s="25" t="s">
        <v>350</v>
      </c>
      <c r="H17" s="26">
        <v>12</v>
      </c>
      <c r="I17" s="25" t="s">
        <v>352</v>
      </c>
      <c r="J17" s="26">
        <v>14</v>
      </c>
      <c r="K17" s="25" t="s">
        <v>384</v>
      </c>
      <c r="L17" s="26">
        <v>4</v>
      </c>
      <c r="M17" s="25" t="s">
        <v>357</v>
      </c>
      <c r="N17" s="26">
        <v>8</v>
      </c>
      <c r="O17" s="25" t="s">
        <v>126</v>
      </c>
      <c r="P17" s="26">
        <v>5</v>
      </c>
      <c r="Q17" s="25" t="s">
        <v>346</v>
      </c>
      <c r="R17" s="26">
        <v>9</v>
      </c>
      <c r="S17" s="25" t="s">
        <v>348</v>
      </c>
      <c r="T17" s="26">
        <v>11</v>
      </c>
      <c r="U17" s="25" t="s">
        <v>354</v>
      </c>
      <c r="V17" s="26">
        <v>10</v>
      </c>
      <c r="W17" s="25" t="s">
        <v>341</v>
      </c>
      <c r="X17" s="26">
        <v>13</v>
      </c>
      <c r="Y17" s="25" t="s">
        <v>355</v>
      </c>
      <c r="Z17" s="26">
        <v>6</v>
      </c>
      <c r="AA17" s="25" t="s">
        <v>338</v>
      </c>
      <c r="AB17" s="26">
        <v>15</v>
      </c>
      <c r="AC17" s="25" t="s">
        <v>365</v>
      </c>
      <c r="AD17" s="26">
        <v>16</v>
      </c>
      <c r="AE17" s="25"/>
      <c r="AF17" s="26"/>
      <c r="AG17" s="25"/>
      <c r="AH17" s="26"/>
      <c r="AI17" s="23">
        <f t="shared" si="0"/>
        <v>133</v>
      </c>
      <c r="AJ17" s="24">
        <f t="shared" si="1"/>
        <v>69</v>
      </c>
    </row>
    <row r="18" spans="1:36" ht="14.4" x14ac:dyDescent="0.3">
      <c r="A18">
        <f t="shared" si="2"/>
        <v>17</v>
      </c>
      <c r="B18" s="85" t="str">
        <f>'Week 1'!B18</f>
        <v>Walker</v>
      </c>
      <c r="C18" s="94" t="s">
        <v>154</v>
      </c>
      <c r="D18" s="163">
        <v>9</v>
      </c>
      <c r="E18" s="94" t="s">
        <v>142</v>
      </c>
      <c r="F18" s="163">
        <v>10</v>
      </c>
      <c r="G18" s="94" t="s">
        <v>144</v>
      </c>
      <c r="H18" s="163">
        <v>11</v>
      </c>
      <c r="I18" s="94" t="s">
        <v>128</v>
      </c>
      <c r="J18" s="163">
        <v>15</v>
      </c>
      <c r="K18" s="94" t="s">
        <v>123</v>
      </c>
      <c r="L18" s="163">
        <v>8</v>
      </c>
      <c r="M18" s="94" t="s">
        <v>127</v>
      </c>
      <c r="N18" s="163">
        <v>4</v>
      </c>
      <c r="O18" s="94" t="s">
        <v>132</v>
      </c>
      <c r="P18" s="163">
        <v>5</v>
      </c>
      <c r="Q18" s="94" t="s">
        <v>137</v>
      </c>
      <c r="R18" s="163">
        <v>3</v>
      </c>
      <c r="S18" s="94" t="s">
        <v>162</v>
      </c>
      <c r="T18" s="163">
        <v>14</v>
      </c>
      <c r="U18" s="94" t="s">
        <v>133</v>
      </c>
      <c r="V18" s="163">
        <v>6</v>
      </c>
      <c r="W18" s="94" t="s">
        <v>163</v>
      </c>
      <c r="X18" s="163">
        <v>13</v>
      </c>
      <c r="Y18" s="94" t="s">
        <v>152</v>
      </c>
      <c r="Z18" s="163">
        <v>7</v>
      </c>
      <c r="AA18" s="94" t="s">
        <v>161</v>
      </c>
      <c r="AB18" s="163">
        <v>16</v>
      </c>
      <c r="AC18" s="94" t="s">
        <v>129</v>
      </c>
      <c r="AD18" s="163">
        <v>12</v>
      </c>
      <c r="AE18" s="3"/>
      <c r="AF18" s="63"/>
      <c r="AG18" s="3"/>
      <c r="AH18" s="63"/>
      <c r="AI18" s="35">
        <f t="shared" si="0"/>
        <v>133</v>
      </c>
      <c r="AJ18" s="60">
        <f t="shared" si="1"/>
        <v>77</v>
      </c>
    </row>
    <row r="19" spans="1:36" ht="14.4" customHeight="1" x14ac:dyDescent="0.3">
      <c r="A19">
        <f t="shared" si="2"/>
        <v>19</v>
      </c>
      <c r="B19" s="70" t="str">
        <f>'Week 1'!B19</f>
        <v>A. Little</v>
      </c>
      <c r="C19" s="25" t="s">
        <v>154</v>
      </c>
      <c r="D19" s="26">
        <v>5</v>
      </c>
      <c r="E19" s="25" t="s">
        <v>149</v>
      </c>
      <c r="F19" s="26">
        <v>3</v>
      </c>
      <c r="G19" s="25" t="s">
        <v>144</v>
      </c>
      <c r="H19" s="26">
        <v>12</v>
      </c>
      <c r="I19" s="25" t="s">
        <v>128</v>
      </c>
      <c r="J19" s="26">
        <v>15</v>
      </c>
      <c r="K19" s="25" t="s">
        <v>147</v>
      </c>
      <c r="L19" s="26">
        <v>4</v>
      </c>
      <c r="M19" s="25" t="s">
        <v>127</v>
      </c>
      <c r="N19" s="26">
        <v>7</v>
      </c>
      <c r="O19" s="25" t="s">
        <v>132</v>
      </c>
      <c r="P19" s="26">
        <v>6</v>
      </c>
      <c r="Q19" s="25" t="s">
        <v>137</v>
      </c>
      <c r="R19" s="26">
        <v>10</v>
      </c>
      <c r="S19" s="25" t="s">
        <v>162</v>
      </c>
      <c r="T19" s="26">
        <v>13</v>
      </c>
      <c r="U19" s="25" t="s">
        <v>133</v>
      </c>
      <c r="V19" s="26">
        <v>11</v>
      </c>
      <c r="W19" s="25" t="s">
        <v>163</v>
      </c>
      <c r="X19" s="26">
        <v>14</v>
      </c>
      <c r="Y19" s="25" t="s">
        <v>152</v>
      </c>
      <c r="Z19" s="26">
        <v>8</v>
      </c>
      <c r="AA19" s="25" t="s">
        <v>161</v>
      </c>
      <c r="AB19" s="26">
        <v>16</v>
      </c>
      <c r="AC19" s="25" t="s">
        <v>129</v>
      </c>
      <c r="AD19" s="26">
        <v>9</v>
      </c>
      <c r="AE19" s="25"/>
      <c r="AF19" s="26"/>
      <c r="AG19" s="25"/>
      <c r="AH19" s="26"/>
      <c r="AI19" s="16">
        <f t="shared" si="0"/>
        <v>133</v>
      </c>
      <c r="AJ19" s="8">
        <f t="shared" si="1"/>
        <v>71</v>
      </c>
    </row>
    <row r="20" spans="1:36" thickBot="1" x14ac:dyDescent="0.35">
      <c r="A20">
        <f t="shared" si="2"/>
        <v>13</v>
      </c>
      <c r="B20" s="85" t="str">
        <f>'Week 1'!B20</f>
        <v>Carly</v>
      </c>
      <c r="C20" s="94" t="s">
        <v>154</v>
      </c>
      <c r="D20" s="163">
        <v>4</v>
      </c>
      <c r="E20" s="94" t="s">
        <v>149</v>
      </c>
      <c r="F20" s="163">
        <v>3</v>
      </c>
      <c r="G20" s="94" t="s">
        <v>144</v>
      </c>
      <c r="H20" s="163">
        <v>15</v>
      </c>
      <c r="I20" s="94" t="s">
        <v>128</v>
      </c>
      <c r="J20" s="163">
        <v>16</v>
      </c>
      <c r="K20" s="94" t="s">
        <v>147</v>
      </c>
      <c r="L20" s="163">
        <v>9</v>
      </c>
      <c r="M20" s="94" t="s">
        <v>127</v>
      </c>
      <c r="N20" s="163">
        <v>6</v>
      </c>
      <c r="O20" s="94" t="s">
        <v>132</v>
      </c>
      <c r="P20" s="163">
        <v>5</v>
      </c>
      <c r="Q20" s="94" t="s">
        <v>137</v>
      </c>
      <c r="R20" s="163">
        <v>10</v>
      </c>
      <c r="S20" s="94" t="s">
        <v>162</v>
      </c>
      <c r="T20" s="163">
        <v>14</v>
      </c>
      <c r="U20" s="94" t="s">
        <v>133</v>
      </c>
      <c r="V20" s="163">
        <v>11</v>
      </c>
      <c r="W20" s="94" t="s">
        <v>163</v>
      </c>
      <c r="X20" s="163">
        <v>12</v>
      </c>
      <c r="Y20" s="94" t="s">
        <v>136</v>
      </c>
      <c r="Z20" s="163">
        <v>7</v>
      </c>
      <c r="AA20" s="94" t="s">
        <v>161</v>
      </c>
      <c r="AB20" s="163">
        <v>13</v>
      </c>
      <c r="AC20" s="139" t="s">
        <v>129</v>
      </c>
      <c r="AD20" s="163">
        <v>8</v>
      </c>
      <c r="AE20" s="3"/>
      <c r="AF20" s="63"/>
      <c r="AG20" s="3"/>
      <c r="AH20" s="63"/>
      <c r="AI20" s="35">
        <f t="shared" si="0"/>
        <v>133</v>
      </c>
      <c r="AJ20" s="60">
        <f t="shared" si="1"/>
        <v>78</v>
      </c>
    </row>
    <row r="21" spans="1:36" ht="15.65" thickBot="1" x14ac:dyDescent="0.35">
      <c r="A21">
        <f t="shared" si="2"/>
        <v>1</v>
      </c>
      <c r="B21" s="84" t="str">
        <f>'Week 1'!B21</f>
        <v>Bobbo</v>
      </c>
      <c r="C21" s="95" t="s">
        <v>376</v>
      </c>
      <c r="D21" s="96">
        <v>4</v>
      </c>
      <c r="E21" s="95" t="s">
        <v>414</v>
      </c>
      <c r="F21" s="96">
        <v>9</v>
      </c>
      <c r="G21" s="95" t="s">
        <v>144</v>
      </c>
      <c r="H21" s="96">
        <v>13</v>
      </c>
      <c r="I21" s="95" t="s">
        <v>415</v>
      </c>
      <c r="J21" s="96">
        <v>3</v>
      </c>
      <c r="K21" s="95" t="s">
        <v>402</v>
      </c>
      <c r="L21" s="96">
        <v>5</v>
      </c>
      <c r="M21" s="95" t="s">
        <v>369</v>
      </c>
      <c r="N21" s="96">
        <v>10</v>
      </c>
      <c r="O21" s="95" t="s">
        <v>404</v>
      </c>
      <c r="P21" s="96">
        <v>8</v>
      </c>
      <c r="Q21" s="95" t="s">
        <v>375</v>
      </c>
      <c r="R21" s="96">
        <v>7</v>
      </c>
      <c r="S21" s="95" t="s">
        <v>162</v>
      </c>
      <c r="T21" s="96">
        <v>15</v>
      </c>
      <c r="U21" s="95" t="s">
        <v>409</v>
      </c>
      <c r="V21" s="96">
        <v>14</v>
      </c>
      <c r="W21" s="95" t="s">
        <v>371</v>
      </c>
      <c r="X21" s="96">
        <v>12</v>
      </c>
      <c r="Y21" s="95" t="s">
        <v>416</v>
      </c>
      <c r="Z21" s="96">
        <v>6</v>
      </c>
      <c r="AA21" s="95" t="s">
        <v>161</v>
      </c>
      <c r="AB21" s="13">
        <v>16</v>
      </c>
      <c r="AC21" s="156" t="s">
        <v>143</v>
      </c>
      <c r="AD21" s="8">
        <v>11</v>
      </c>
      <c r="AE21" s="95"/>
      <c r="AF21" s="96"/>
      <c r="AG21" s="95"/>
      <c r="AH21" s="96"/>
      <c r="AI21" s="8">
        <f t="shared" si="0"/>
        <v>133</v>
      </c>
      <c r="AJ21" s="8">
        <f t="shared" si="1"/>
        <v>97</v>
      </c>
    </row>
    <row r="22" spans="1:36" ht="14.4" customHeight="1" x14ac:dyDescent="0.3">
      <c r="A22">
        <f t="shared" si="2"/>
        <v>23</v>
      </c>
      <c r="B22" s="85" t="str">
        <f>'Week 1'!B22</f>
        <v>Trent</v>
      </c>
      <c r="C22" s="94" t="s">
        <v>154</v>
      </c>
      <c r="D22" s="163">
        <v>6</v>
      </c>
      <c r="E22" s="94" t="s">
        <v>142</v>
      </c>
      <c r="F22" s="163">
        <v>5</v>
      </c>
      <c r="G22" s="94" t="s">
        <v>141</v>
      </c>
      <c r="H22" s="163">
        <v>7</v>
      </c>
      <c r="I22" s="94" t="s">
        <v>128</v>
      </c>
      <c r="J22" s="163">
        <v>15</v>
      </c>
      <c r="K22" s="94" t="s">
        <v>123</v>
      </c>
      <c r="L22" s="163">
        <v>4</v>
      </c>
      <c r="M22" s="94" t="s">
        <v>127</v>
      </c>
      <c r="N22" s="163">
        <v>8</v>
      </c>
      <c r="O22" s="94" t="s">
        <v>132</v>
      </c>
      <c r="P22" s="163">
        <v>12</v>
      </c>
      <c r="Q22" s="94" t="s">
        <v>137</v>
      </c>
      <c r="R22" s="163">
        <v>10</v>
      </c>
      <c r="S22" s="94" t="s">
        <v>162</v>
      </c>
      <c r="T22" s="163">
        <v>13</v>
      </c>
      <c r="U22" s="94" t="s">
        <v>133</v>
      </c>
      <c r="V22" s="163">
        <v>11</v>
      </c>
      <c r="W22" s="94" t="s">
        <v>163</v>
      </c>
      <c r="X22" s="163">
        <v>14</v>
      </c>
      <c r="Y22" s="94" t="s">
        <v>152</v>
      </c>
      <c r="Z22" s="163">
        <v>3</v>
      </c>
      <c r="AA22" s="94" t="s">
        <v>161</v>
      </c>
      <c r="AB22" s="163">
        <v>16</v>
      </c>
      <c r="AC22" s="94" t="s">
        <v>129</v>
      </c>
      <c r="AD22" s="163">
        <v>9</v>
      </c>
      <c r="AE22" s="94"/>
      <c r="AF22" s="98"/>
      <c r="AG22" s="94"/>
      <c r="AH22" s="98"/>
      <c r="AI22" s="5">
        <f t="shared" si="0"/>
        <v>133</v>
      </c>
      <c r="AJ22" s="5">
        <f t="shared" si="1"/>
        <v>62</v>
      </c>
    </row>
    <row r="23" spans="1:36" x14ac:dyDescent="0.3">
      <c r="A23">
        <f t="shared" si="2"/>
        <v>11</v>
      </c>
      <c r="B23" s="70" t="str">
        <f>'Week 1'!B23</f>
        <v>Dean</v>
      </c>
      <c r="C23" s="95" t="s">
        <v>154</v>
      </c>
      <c r="D23" s="96">
        <v>5</v>
      </c>
      <c r="E23" s="95" t="s">
        <v>149</v>
      </c>
      <c r="F23" s="96">
        <v>3</v>
      </c>
      <c r="G23" s="95" t="s">
        <v>144</v>
      </c>
      <c r="H23" s="96">
        <v>6</v>
      </c>
      <c r="I23" s="95" t="s">
        <v>128</v>
      </c>
      <c r="J23" s="96">
        <v>16</v>
      </c>
      <c r="K23" s="95" t="s">
        <v>147</v>
      </c>
      <c r="L23" s="96">
        <v>4</v>
      </c>
      <c r="M23" s="95" t="s">
        <v>127</v>
      </c>
      <c r="N23" s="96">
        <v>9</v>
      </c>
      <c r="O23" s="95" t="s">
        <v>126</v>
      </c>
      <c r="P23" s="96">
        <v>8</v>
      </c>
      <c r="Q23" s="95" t="s">
        <v>137</v>
      </c>
      <c r="R23" s="96">
        <v>10</v>
      </c>
      <c r="S23" s="95" t="s">
        <v>162</v>
      </c>
      <c r="T23" s="96">
        <v>15</v>
      </c>
      <c r="U23" s="95" t="s">
        <v>133</v>
      </c>
      <c r="V23" s="96">
        <v>14</v>
      </c>
      <c r="W23" s="95" t="s">
        <v>163</v>
      </c>
      <c r="X23" s="96">
        <v>13</v>
      </c>
      <c r="Y23" s="95" t="s">
        <v>152</v>
      </c>
      <c r="Z23" s="96">
        <v>12</v>
      </c>
      <c r="AA23" s="95" t="s">
        <v>161</v>
      </c>
      <c r="AB23" s="96">
        <v>11</v>
      </c>
      <c r="AC23" s="95" t="s">
        <v>143</v>
      </c>
      <c r="AD23" s="96">
        <v>7</v>
      </c>
      <c r="AE23" s="95"/>
      <c r="AF23" s="96"/>
      <c r="AG23" s="95"/>
      <c r="AH23" s="96"/>
      <c r="AI23" s="8">
        <f t="shared" si="0"/>
        <v>133</v>
      </c>
      <c r="AJ23" s="8">
        <f t="shared" si="1"/>
        <v>80</v>
      </c>
    </row>
    <row r="24" spans="1:36" x14ac:dyDescent="0.3">
      <c r="A24">
        <f t="shared" si="2"/>
        <v>4</v>
      </c>
      <c r="B24" s="85" t="str">
        <f>'Week 1'!B24</f>
        <v>Randi</v>
      </c>
      <c r="C24" s="94" t="s">
        <v>154</v>
      </c>
      <c r="D24" s="163">
        <v>8</v>
      </c>
      <c r="E24" s="94" t="s">
        <v>149</v>
      </c>
      <c r="F24" s="163">
        <v>3</v>
      </c>
      <c r="G24" s="94" t="s">
        <v>144</v>
      </c>
      <c r="H24" s="163">
        <v>11</v>
      </c>
      <c r="I24" s="94" t="s">
        <v>128</v>
      </c>
      <c r="J24" s="163">
        <v>15</v>
      </c>
      <c r="K24" s="94" t="s">
        <v>123</v>
      </c>
      <c r="L24" s="163">
        <v>5</v>
      </c>
      <c r="M24" s="94" t="s">
        <v>127</v>
      </c>
      <c r="N24" s="163">
        <v>9</v>
      </c>
      <c r="O24" s="94" t="s">
        <v>126</v>
      </c>
      <c r="P24" s="163">
        <v>7</v>
      </c>
      <c r="Q24" s="94" t="s">
        <v>137</v>
      </c>
      <c r="R24" s="163">
        <v>12</v>
      </c>
      <c r="S24" s="94" t="s">
        <v>162</v>
      </c>
      <c r="T24" s="163">
        <v>14</v>
      </c>
      <c r="U24" s="94" t="s">
        <v>133</v>
      </c>
      <c r="V24" s="163">
        <v>6</v>
      </c>
      <c r="W24" s="94" t="s">
        <v>163</v>
      </c>
      <c r="X24" s="163">
        <v>13</v>
      </c>
      <c r="Y24" s="94" t="s">
        <v>136</v>
      </c>
      <c r="Z24" s="163">
        <v>4</v>
      </c>
      <c r="AA24" s="94" t="s">
        <v>161</v>
      </c>
      <c r="AB24" s="163">
        <v>16</v>
      </c>
      <c r="AC24" s="94" t="s">
        <v>129</v>
      </c>
      <c r="AD24" s="163">
        <v>10</v>
      </c>
      <c r="AE24" s="94"/>
      <c r="AF24" s="98"/>
      <c r="AG24" s="94"/>
      <c r="AH24" s="98"/>
      <c r="AI24" s="5">
        <f t="shared" si="0"/>
        <v>133</v>
      </c>
      <c r="AJ24" s="5">
        <f t="shared" si="1"/>
        <v>92</v>
      </c>
    </row>
    <row r="25" spans="1:36" x14ac:dyDescent="0.3">
      <c r="A25">
        <f t="shared" si="2"/>
        <v>26</v>
      </c>
      <c r="B25" s="70" t="str">
        <f>'Week 1'!B25</f>
        <v>Brett J.</v>
      </c>
      <c r="C25" s="95" t="s">
        <v>160</v>
      </c>
      <c r="D25" s="96">
        <v>3</v>
      </c>
      <c r="E25" s="95" t="s">
        <v>142</v>
      </c>
      <c r="F25" s="96">
        <v>10</v>
      </c>
      <c r="G25" s="95" t="s">
        <v>141</v>
      </c>
      <c r="H25" s="96">
        <v>9</v>
      </c>
      <c r="I25" s="95" t="s">
        <v>128</v>
      </c>
      <c r="J25" s="96">
        <v>15</v>
      </c>
      <c r="K25" s="95" t="s">
        <v>147</v>
      </c>
      <c r="L25" s="96">
        <v>6</v>
      </c>
      <c r="M25" s="95" t="s">
        <v>148</v>
      </c>
      <c r="N25" s="96">
        <v>4</v>
      </c>
      <c r="O25" s="95" t="s">
        <v>126</v>
      </c>
      <c r="P25" s="96">
        <v>11</v>
      </c>
      <c r="Q25" s="95" t="s">
        <v>137</v>
      </c>
      <c r="R25" s="96">
        <v>5</v>
      </c>
      <c r="S25" s="95" t="s">
        <v>162</v>
      </c>
      <c r="T25" s="96">
        <v>13</v>
      </c>
      <c r="U25" s="95" t="s">
        <v>133</v>
      </c>
      <c r="V25" s="96">
        <v>14</v>
      </c>
      <c r="W25" s="95" t="s">
        <v>163</v>
      </c>
      <c r="X25" s="96">
        <v>12</v>
      </c>
      <c r="Y25" s="95" t="s">
        <v>152</v>
      </c>
      <c r="Z25" s="96">
        <v>8</v>
      </c>
      <c r="AA25" s="95" t="s">
        <v>161</v>
      </c>
      <c r="AB25" s="96">
        <v>16</v>
      </c>
      <c r="AC25" s="95" t="s">
        <v>129</v>
      </c>
      <c r="AD25" s="96">
        <v>7</v>
      </c>
      <c r="AE25" s="95"/>
      <c r="AF25" s="96"/>
      <c r="AG25" s="95"/>
      <c r="AH25" s="96"/>
      <c r="AI25" s="8">
        <f t="shared" si="0"/>
        <v>133</v>
      </c>
      <c r="AJ25" s="8">
        <f t="shared" si="1"/>
        <v>55</v>
      </c>
    </row>
    <row r="26" spans="1:36" x14ac:dyDescent="0.3">
      <c r="A26">
        <f t="shared" si="2"/>
        <v>13</v>
      </c>
      <c r="B26" s="85" t="str">
        <f>'Week 1'!B26</f>
        <v>Derek</v>
      </c>
      <c r="C26" s="94" t="s">
        <v>154</v>
      </c>
      <c r="D26" s="163">
        <v>6</v>
      </c>
      <c r="E26" s="94" t="s">
        <v>142</v>
      </c>
      <c r="F26" s="163">
        <v>7</v>
      </c>
      <c r="G26" s="94" t="s">
        <v>144</v>
      </c>
      <c r="H26" s="163">
        <v>5</v>
      </c>
      <c r="I26" s="94" t="s">
        <v>128</v>
      </c>
      <c r="J26" s="163">
        <v>14</v>
      </c>
      <c r="K26" s="94" t="s">
        <v>123</v>
      </c>
      <c r="L26" s="163">
        <v>3</v>
      </c>
      <c r="M26" s="94" t="s">
        <v>127</v>
      </c>
      <c r="N26" s="163">
        <v>10</v>
      </c>
      <c r="O26" s="94" t="s">
        <v>132</v>
      </c>
      <c r="P26" s="163">
        <v>4</v>
      </c>
      <c r="Q26" s="94" t="s">
        <v>155</v>
      </c>
      <c r="R26" s="163">
        <v>9</v>
      </c>
      <c r="S26" s="94" t="s">
        <v>162</v>
      </c>
      <c r="T26" s="163">
        <v>16</v>
      </c>
      <c r="U26" s="94" t="s">
        <v>133</v>
      </c>
      <c r="V26" s="163">
        <v>12</v>
      </c>
      <c r="W26" s="94" t="s">
        <v>163</v>
      </c>
      <c r="X26" s="163">
        <v>13</v>
      </c>
      <c r="Y26" s="94" t="s">
        <v>152</v>
      </c>
      <c r="Z26" s="163">
        <v>8</v>
      </c>
      <c r="AA26" s="94" t="s">
        <v>161</v>
      </c>
      <c r="AB26" s="163">
        <v>15</v>
      </c>
      <c r="AC26" s="94" t="s">
        <v>129</v>
      </c>
      <c r="AD26" s="163">
        <v>11</v>
      </c>
      <c r="AE26" s="94"/>
      <c r="AF26" s="119"/>
      <c r="AG26" s="94"/>
      <c r="AH26" s="119"/>
      <c r="AI26" s="5">
        <f t="shared" si="0"/>
        <v>133</v>
      </c>
      <c r="AJ26" s="5">
        <f t="shared" si="1"/>
        <v>78</v>
      </c>
    </row>
    <row r="27" spans="1:36" x14ac:dyDescent="0.3">
      <c r="A27">
        <f t="shared" si="2"/>
        <v>11</v>
      </c>
      <c r="B27" s="70" t="str">
        <f>'Week 1'!B27</f>
        <v>Colby</v>
      </c>
      <c r="C27" s="95" t="s">
        <v>154</v>
      </c>
      <c r="D27" s="96">
        <v>5</v>
      </c>
      <c r="E27" s="95" t="s">
        <v>142</v>
      </c>
      <c r="F27" s="96">
        <v>8</v>
      </c>
      <c r="G27" s="95" t="s">
        <v>141</v>
      </c>
      <c r="H27" s="96">
        <v>4</v>
      </c>
      <c r="I27" s="95" t="s">
        <v>128</v>
      </c>
      <c r="J27" s="96">
        <v>15</v>
      </c>
      <c r="K27" s="95" t="s">
        <v>123</v>
      </c>
      <c r="L27" s="96">
        <v>3</v>
      </c>
      <c r="M27" s="95" t="s">
        <v>127</v>
      </c>
      <c r="N27" s="96">
        <v>6</v>
      </c>
      <c r="O27" s="95" t="s">
        <v>132</v>
      </c>
      <c r="P27" s="96">
        <v>7</v>
      </c>
      <c r="Q27" s="95" t="s">
        <v>155</v>
      </c>
      <c r="R27" s="96">
        <v>10</v>
      </c>
      <c r="S27" s="95" t="s">
        <v>162</v>
      </c>
      <c r="T27" s="96">
        <v>13</v>
      </c>
      <c r="U27" s="95" t="s">
        <v>133</v>
      </c>
      <c r="V27" s="96">
        <v>9</v>
      </c>
      <c r="W27" s="95" t="s">
        <v>163</v>
      </c>
      <c r="X27" s="96">
        <v>11</v>
      </c>
      <c r="Y27" s="95" t="s">
        <v>152</v>
      </c>
      <c r="Z27" s="96">
        <v>14</v>
      </c>
      <c r="AA27" s="95" t="s">
        <v>161</v>
      </c>
      <c r="AB27" s="96">
        <v>16</v>
      </c>
      <c r="AC27" s="95" t="s">
        <v>143</v>
      </c>
      <c r="AD27" s="96">
        <v>12</v>
      </c>
      <c r="AE27" s="95"/>
      <c r="AF27" s="96"/>
      <c r="AG27" s="95"/>
      <c r="AH27" s="96"/>
      <c r="AI27" s="8">
        <f t="shared" si="0"/>
        <v>133</v>
      </c>
      <c r="AJ27" s="8">
        <f t="shared" si="1"/>
        <v>80</v>
      </c>
    </row>
    <row r="28" spans="1:36" x14ac:dyDescent="0.3">
      <c r="A28">
        <f t="shared" si="2"/>
        <v>21</v>
      </c>
      <c r="B28" s="85" t="str">
        <f>'Week 1'!B28</f>
        <v>Bret F.</v>
      </c>
      <c r="C28" s="94" t="s">
        <v>154</v>
      </c>
      <c r="D28" s="163">
        <v>4</v>
      </c>
      <c r="E28" s="94" t="s">
        <v>142</v>
      </c>
      <c r="F28" s="163">
        <v>5</v>
      </c>
      <c r="G28" s="94" t="s">
        <v>144</v>
      </c>
      <c r="H28" s="163">
        <v>13</v>
      </c>
      <c r="I28" s="94" t="s">
        <v>128</v>
      </c>
      <c r="J28" s="163">
        <v>14</v>
      </c>
      <c r="K28" s="94" t="s">
        <v>147</v>
      </c>
      <c r="L28" s="163">
        <v>10</v>
      </c>
      <c r="M28" s="94" t="s">
        <v>127</v>
      </c>
      <c r="N28" s="163">
        <v>6</v>
      </c>
      <c r="O28" s="94" t="s">
        <v>126</v>
      </c>
      <c r="P28" s="163">
        <v>9</v>
      </c>
      <c r="Q28" s="94" t="s">
        <v>137</v>
      </c>
      <c r="R28" s="163">
        <v>3</v>
      </c>
      <c r="S28" s="94" t="s">
        <v>162</v>
      </c>
      <c r="T28" s="163">
        <v>8</v>
      </c>
      <c r="U28" s="94" t="s">
        <v>133</v>
      </c>
      <c r="V28" s="163">
        <v>11</v>
      </c>
      <c r="W28" s="94" t="s">
        <v>163</v>
      </c>
      <c r="X28" s="163">
        <v>7</v>
      </c>
      <c r="Y28" s="94" t="s">
        <v>152</v>
      </c>
      <c r="Z28" s="163">
        <v>12</v>
      </c>
      <c r="AA28" s="94" t="s">
        <v>161</v>
      </c>
      <c r="AB28" s="163">
        <v>15</v>
      </c>
      <c r="AC28" s="94" t="s">
        <v>129</v>
      </c>
      <c r="AD28" s="163">
        <v>16</v>
      </c>
      <c r="AE28" s="94"/>
      <c r="AF28" s="119"/>
      <c r="AG28" s="94"/>
      <c r="AH28" s="119"/>
      <c r="AI28" s="5">
        <f t="shared" si="0"/>
        <v>133</v>
      </c>
      <c r="AJ28" s="5">
        <f t="shared" si="1"/>
        <v>69</v>
      </c>
    </row>
    <row r="29" spans="1:36" ht="15.65" thickBot="1" x14ac:dyDescent="0.35">
      <c r="A29">
        <f t="shared" si="2"/>
        <v>2</v>
      </c>
      <c r="B29" s="93" t="str">
        <f>'Week 1'!B29</f>
        <v>Chad</v>
      </c>
      <c r="C29" s="95" t="s">
        <v>154</v>
      </c>
      <c r="D29" s="96">
        <v>16</v>
      </c>
      <c r="E29" s="95" t="s">
        <v>142</v>
      </c>
      <c r="F29" s="96">
        <v>5</v>
      </c>
      <c r="G29" s="95" t="s">
        <v>141</v>
      </c>
      <c r="H29" s="96">
        <v>6</v>
      </c>
      <c r="I29" s="95" t="s">
        <v>128</v>
      </c>
      <c r="J29" s="96">
        <v>13</v>
      </c>
      <c r="K29" s="95" t="s">
        <v>123</v>
      </c>
      <c r="L29" s="96">
        <v>7</v>
      </c>
      <c r="M29" s="95" t="s">
        <v>127</v>
      </c>
      <c r="N29" s="96">
        <v>10</v>
      </c>
      <c r="O29" s="95" t="s">
        <v>126</v>
      </c>
      <c r="P29" s="96">
        <v>8</v>
      </c>
      <c r="Q29" s="95" t="s">
        <v>137</v>
      </c>
      <c r="R29" s="96">
        <v>9</v>
      </c>
      <c r="S29" s="95" t="s">
        <v>162</v>
      </c>
      <c r="T29" s="96">
        <v>12</v>
      </c>
      <c r="U29" s="95" t="s">
        <v>133</v>
      </c>
      <c r="V29" s="96">
        <v>4</v>
      </c>
      <c r="W29" s="95" t="s">
        <v>163</v>
      </c>
      <c r="X29" s="96">
        <v>11</v>
      </c>
      <c r="Y29" s="95" t="s">
        <v>152</v>
      </c>
      <c r="Z29" s="96">
        <v>3</v>
      </c>
      <c r="AA29" s="95" t="s">
        <v>161</v>
      </c>
      <c r="AB29" s="96">
        <v>14</v>
      </c>
      <c r="AC29" s="95" t="s">
        <v>143</v>
      </c>
      <c r="AD29" s="96">
        <v>15</v>
      </c>
      <c r="AE29" s="95"/>
      <c r="AF29" s="96"/>
      <c r="AG29" s="95"/>
      <c r="AH29" s="96"/>
      <c r="AI29" s="47">
        <f t="shared" si="0"/>
        <v>133</v>
      </c>
      <c r="AJ29" s="48">
        <f t="shared" si="1"/>
        <v>95</v>
      </c>
    </row>
    <row r="30" spans="1:36" ht="15.65" thickBot="1" x14ac:dyDescent="0.35">
      <c r="B30" s="27" t="s">
        <v>15</v>
      </c>
      <c r="C30" s="180" t="s">
        <v>131</v>
      </c>
      <c r="D30" s="180"/>
      <c r="E30" s="180" t="s">
        <v>153</v>
      </c>
      <c r="F30" s="180"/>
      <c r="G30" s="180" t="s">
        <v>135</v>
      </c>
      <c r="H30" s="180"/>
      <c r="I30" s="180" t="s">
        <v>134</v>
      </c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64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5" spans="2:36" ht="15.65" thickBot="1" x14ac:dyDescent="0.35"/>
    <row r="36" spans="2:36" ht="15.65" thickBot="1" x14ac:dyDescent="0.35">
      <c r="B36" s="21" t="s">
        <v>0</v>
      </c>
      <c r="C36" s="183" t="s">
        <v>154</v>
      </c>
      <c r="D36" s="183"/>
      <c r="E36" s="183" t="s">
        <v>149</v>
      </c>
      <c r="F36" s="183"/>
      <c r="G36" s="183" t="s">
        <v>144</v>
      </c>
      <c r="H36" s="183"/>
      <c r="I36" s="183" t="s">
        <v>128</v>
      </c>
      <c r="J36" s="183"/>
      <c r="K36" s="183" t="s">
        <v>123</v>
      </c>
      <c r="L36" s="183"/>
      <c r="M36" s="183" t="s">
        <v>127</v>
      </c>
      <c r="N36" s="183"/>
      <c r="O36" s="183" t="s">
        <v>126</v>
      </c>
      <c r="P36" s="183"/>
      <c r="Q36" s="183" t="s">
        <v>155</v>
      </c>
      <c r="R36" s="183"/>
      <c r="S36" s="183" t="s">
        <v>162</v>
      </c>
      <c r="T36" s="183"/>
      <c r="U36" s="183" t="s">
        <v>145</v>
      </c>
      <c r="V36" s="183"/>
      <c r="W36" s="183" t="s">
        <v>138</v>
      </c>
      <c r="X36" s="183"/>
      <c r="Y36" s="183" t="s">
        <v>136</v>
      </c>
      <c r="Z36" s="183"/>
      <c r="AA36" s="183" t="s">
        <v>161</v>
      </c>
      <c r="AB36" s="183"/>
      <c r="AC36" s="183" t="s">
        <v>143</v>
      </c>
      <c r="AD36" s="187"/>
      <c r="AE36" s="192">
        <f>AE3</f>
        <v>0</v>
      </c>
      <c r="AF36" s="183"/>
      <c r="AG36" s="183">
        <f>AG3</f>
        <v>0</v>
      </c>
      <c r="AH36" s="187"/>
      <c r="AI36" s="18"/>
    </row>
    <row r="37" spans="2:36" x14ac:dyDescent="0.3">
      <c r="B37" s="20" t="str">
        <f t="shared" ref="B37:B62" si="3">B4</f>
        <v>Tyson</v>
      </c>
      <c r="C37" s="174">
        <f t="shared" ref="C37:AC37" si="4">IF(C4=C$36,D4,"-")</f>
        <v>6</v>
      </c>
      <c r="D37" s="174"/>
      <c r="E37" s="174" t="str">
        <f t="shared" si="4"/>
        <v>-</v>
      </c>
      <c r="F37" s="174"/>
      <c r="G37" s="174">
        <f t="shared" si="4"/>
        <v>11</v>
      </c>
      <c r="H37" s="174"/>
      <c r="I37" s="174">
        <f t="shared" si="4"/>
        <v>12</v>
      </c>
      <c r="J37" s="174"/>
      <c r="K37" s="174">
        <f t="shared" si="4"/>
        <v>4</v>
      </c>
      <c r="L37" s="174"/>
      <c r="M37" s="174">
        <f t="shared" si="4"/>
        <v>7</v>
      </c>
      <c r="N37" s="174"/>
      <c r="O37" s="174" t="str">
        <f t="shared" si="4"/>
        <v>-</v>
      </c>
      <c r="P37" s="174"/>
      <c r="Q37" s="174" t="str">
        <f t="shared" si="4"/>
        <v>-</v>
      </c>
      <c r="R37" s="174"/>
      <c r="S37" s="174">
        <f t="shared" si="4"/>
        <v>15</v>
      </c>
      <c r="T37" s="174"/>
      <c r="U37" s="174" t="str">
        <f t="shared" si="4"/>
        <v>-</v>
      </c>
      <c r="V37" s="174"/>
      <c r="W37" s="174" t="str">
        <f t="shared" si="4"/>
        <v>-</v>
      </c>
      <c r="X37" s="174"/>
      <c r="Y37" s="174" t="str">
        <f t="shared" si="4"/>
        <v>-</v>
      </c>
      <c r="Z37" s="174"/>
      <c r="AA37" s="174">
        <f t="shared" si="4"/>
        <v>16</v>
      </c>
      <c r="AB37" s="174"/>
      <c r="AC37" s="174">
        <f t="shared" si="4"/>
        <v>10</v>
      </c>
      <c r="AD37" s="174"/>
      <c r="AE37" s="174"/>
      <c r="AF37" s="174"/>
      <c r="AG37" s="174"/>
      <c r="AH37" s="174"/>
      <c r="AJ37" s="19">
        <f t="shared" ref="AJ37:AJ62" si="5">COUNTIF(C37:AH37,"&gt;=1")</f>
        <v>8</v>
      </c>
    </row>
    <row r="38" spans="2:36" x14ac:dyDescent="0.3">
      <c r="B38" s="91" t="str">
        <f t="shared" si="3"/>
        <v>Ben</v>
      </c>
      <c r="C38" s="172">
        <f t="shared" ref="C38:AC38" si="6">IF(C5=C$36,D5,"-")</f>
        <v>7</v>
      </c>
      <c r="D38" s="172"/>
      <c r="E38" s="172" t="str">
        <f t="shared" si="6"/>
        <v>-</v>
      </c>
      <c r="F38" s="172"/>
      <c r="G38" s="172" t="str">
        <f t="shared" si="6"/>
        <v>-</v>
      </c>
      <c r="H38" s="172"/>
      <c r="I38" s="172">
        <f t="shared" si="6"/>
        <v>15</v>
      </c>
      <c r="J38" s="172"/>
      <c r="K38" s="172" t="str">
        <f t="shared" si="6"/>
        <v>-</v>
      </c>
      <c r="L38" s="172"/>
      <c r="M38" s="172">
        <f t="shared" si="6"/>
        <v>8</v>
      </c>
      <c r="N38" s="172"/>
      <c r="O38" s="172" t="str">
        <f t="shared" si="6"/>
        <v>-</v>
      </c>
      <c r="P38" s="172"/>
      <c r="Q38" s="172">
        <f t="shared" si="6"/>
        <v>9</v>
      </c>
      <c r="R38" s="172"/>
      <c r="S38" s="172">
        <f t="shared" si="6"/>
        <v>14</v>
      </c>
      <c r="T38" s="172"/>
      <c r="U38" s="172" t="str">
        <f t="shared" si="6"/>
        <v>-</v>
      </c>
      <c r="V38" s="172"/>
      <c r="W38" s="172" t="str">
        <f t="shared" si="6"/>
        <v>-</v>
      </c>
      <c r="X38" s="172"/>
      <c r="Y38" s="172">
        <f t="shared" si="6"/>
        <v>10</v>
      </c>
      <c r="Z38" s="172"/>
      <c r="AA38" s="172">
        <f t="shared" si="6"/>
        <v>16</v>
      </c>
      <c r="AB38" s="172"/>
      <c r="AC38" s="172">
        <f t="shared" si="6"/>
        <v>12</v>
      </c>
      <c r="AD38" s="172"/>
      <c r="AE38" s="172"/>
      <c r="AF38" s="172"/>
      <c r="AG38" s="172"/>
      <c r="AH38" s="172"/>
      <c r="AJ38" s="19">
        <f t="shared" si="5"/>
        <v>8</v>
      </c>
    </row>
    <row r="39" spans="2:36" x14ac:dyDescent="0.3">
      <c r="B39" s="10" t="str">
        <f t="shared" si="3"/>
        <v>Trevor</v>
      </c>
      <c r="C39" s="174">
        <f t="shared" ref="C39:AC39" si="7">IF(C6=C$36,D6,"-")</f>
        <v>10</v>
      </c>
      <c r="D39" s="174"/>
      <c r="E39" s="174" t="str">
        <f t="shared" si="7"/>
        <v>-</v>
      </c>
      <c r="F39" s="174"/>
      <c r="G39" s="174">
        <f t="shared" si="7"/>
        <v>13</v>
      </c>
      <c r="H39" s="174"/>
      <c r="I39" s="174">
        <f t="shared" si="7"/>
        <v>16</v>
      </c>
      <c r="J39" s="174"/>
      <c r="K39" s="174">
        <f t="shared" si="7"/>
        <v>4</v>
      </c>
      <c r="L39" s="174"/>
      <c r="M39" s="174">
        <f t="shared" si="7"/>
        <v>6</v>
      </c>
      <c r="N39" s="174"/>
      <c r="O39" s="174">
        <f t="shared" si="7"/>
        <v>5</v>
      </c>
      <c r="P39" s="174"/>
      <c r="Q39" s="174" t="str">
        <f t="shared" si="7"/>
        <v>-</v>
      </c>
      <c r="R39" s="174"/>
      <c r="S39" s="174">
        <f t="shared" si="7"/>
        <v>15</v>
      </c>
      <c r="T39" s="174"/>
      <c r="U39" s="174" t="str">
        <f t="shared" si="7"/>
        <v>-</v>
      </c>
      <c r="V39" s="174"/>
      <c r="W39" s="174" t="str">
        <f t="shared" si="7"/>
        <v>-</v>
      </c>
      <c r="X39" s="174"/>
      <c r="Y39" s="174">
        <f t="shared" si="7"/>
        <v>7</v>
      </c>
      <c r="Z39" s="174"/>
      <c r="AA39" s="174">
        <f t="shared" si="7"/>
        <v>11</v>
      </c>
      <c r="AB39" s="174"/>
      <c r="AC39" s="174">
        <f t="shared" si="7"/>
        <v>8</v>
      </c>
      <c r="AD39" s="174"/>
      <c r="AE39" s="174"/>
      <c r="AF39" s="174"/>
      <c r="AG39" s="174"/>
      <c r="AH39" s="174"/>
      <c r="AJ39" s="19">
        <f t="shared" si="5"/>
        <v>10</v>
      </c>
    </row>
    <row r="40" spans="2:36" x14ac:dyDescent="0.3">
      <c r="B40" s="91" t="str">
        <f t="shared" si="3"/>
        <v>Alex</v>
      </c>
      <c r="C40" s="172">
        <f t="shared" ref="C40:AC40" si="8">IF(C7=C$36,D7,"-")</f>
        <v>3</v>
      </c>
      <c r="D40" s="172"/>
      <c r="E40" s="172" t="str">
        <f t="shared" si="8"/>
        <v>-</v>
      </c>
      <c r="F40" s="172"/>
      <c r="G40" s="172">
        <f t="shared" si="8"/>
        <v>6</v>
      </c>
      <c r="H40" s="172"/>
      <c r="I40" s="172">
        <f t="shared" si="8"/>
        <v>16</v>
      </c>
      <c r="J40" s="172"/>
      <c r="K40" s="172" t="str">
        <f t="shared" si="8"/>
        <v>-</v>
      </c>
      <c r="L40" s="172"/>
      <c r="M40" s="172">
        <f t="shared" si="8"/>
        <v>4</v>
      </c>
      <c r="N40" s="172"/>
      <c r="O40" s="172" t="str">
        <f t="shared" si="8"/>
        <v>-</v>
      </c>
      <c r="P40" s="172"/>
      <c r="Q40" s="172" t="str">
        <f t="shared" si="8"/>
        <v>-</v>
      </c>
      <c r="R40" s="172"/>
      <c r="S40" s="172">
        <f t="shared" si="8"/>
        <v>14</v>
      </c>
      <c r="T40" s="172"/>
      <c r="U40" s="172" t="str">
        <f t="shared" si="8"/>
        <v>-</v>
      </c>
      <c r="V40" s="172"/>
      <c r="W40" s="172" t="str">
        <f t="shared" si="8"/>
        <v>-</v>
      </c>
      <c r="X40" s="172"/>
      <c r="Y40" s="172" t="str">
        <f t="shared" si="8"/>
        <v>-</v>
      </c>
      <c r="Z40" s="172"/>
      <c r="AA40" s="172">
        <f t="shared" si="8"/>
        <v>15</v>
      </c>
      <c r="AB40" s="172"/>
      <c r="AC40" s="172" t="str">
        <f t="shared" si="8"/>
        <v>-</v>
      </c>
      <c r="AD40" s="172"/>
      <c r="AE40" s="172"/>
      <c r="AF40" s="172"/>
      <c r="AG40" s="172"/>
      <c r="AH40" s="172"/>
      <c r="AJ40" s="19">
        <f t="shared" si="5"/>
        <v>6</v>
      </c>
    </row>
    <row r="41" spans="2:36" x14ac:dyDescent="0.3">
      <c r="B41" s="10" t="str">
        <f t="shared" si="3"/>
        <v>Katelyn</v>
      </c>
      <c r="C41" s="174">
        <f t="shared" ref="C41:AC41" si="9">IF(C8=C$36,D8,"-")</f>
        <v>5</v>
      </c>
      <c r="D41" s="174"/>
      <c r="E41" s="174">
        <f t="shared" si="9"/>
        <v>6</v>
      </c>
      <c r="F41" s="174"/>
      <c r="G41" s="174">
        <f t="shared" si="9"/>
        <v>12</v>
      </c>
      <c r="H41" s="174"/>
      <c r="I41" s="174">
        <f t="shared" si="9"/>
        <v>16</v>
      </c>
      <c r="J41" s="174"/>
      <c r="K41" s="174" t="str">
        <f t="shared" si="9"/>
        <v>-</v>
      </c>
      <c r="L41" s="174"/>
      <c r="M41" s="174">
        <f t="shared" si="9"/>
        <v>8</v>
      </c>
      <c r="N41" s="174"/>
      <c r="O41" s="174">
        <f t="shared" si="9"/>
        <v>4</v>
      </c>
      <c r="P41" s="174"/>
      <c r="Q41" s="174" t="str">
        <f t="shared" si="9"/>
        <v>-</v>
      </c>
      <c r="R41" s="174"/>
      <c r="S41" s="174">
        <f t="shared" si="9"/>
        <v>14</v>
      </c>
      <c r="T41" s="174"/>
      <c r="U41" s="174" t="str">
        <f t="shared" si="9"/>
        <v>-</v>
      </c>
      <c r="V41" s="174"/>
      <c r="W41" s="174" t="str">
        <f t="shared" si="9"/>
        <v>-</v>
      </c>
      <c r="X41" s="174"/>
      <c r="Y41" s="174">
        <f t="shared" si="9"/>
        <v>3</v>
      </c>
      <c r="Z41" s="174"/>
      <c r="AA41" s="174">
        <f t="shared" si="9"/>
        <v>15</v>
      </c>
      <c r="AB41" s="174"/>
      <c r="AC41" s="174" t="str">
        <f t="shared" si="9"/>
        <v>-</v>
      </c>
      <c r="AD41" s="174"/>
      <c r="AE41" s="174"/>
      <c r="AF41" s="174"/>
      <c r="AG41" s="174"/>
      <c r="AH41" s="174"/>
      <c r="AJ41" s="19">
        <f t="shared" si="5"/>
        <v>9</v>
      </c>
    </row>
    <row r="42" spans="2:36" x14ac:dyDescent="0.3">
      <c r="B42" s="91" t="str">
        <f t="shared" si="3"/>
        <v>Shelby</v>
      </c>
      <c r="C42" s="172">
        <f t="shared" ref="C42:AC42" si="10">IF(C9=C$36,D9,"-")</f>
        <v>5</v>
      </c>
      <c r="D42" s="172"/>
      <c r="E42" s="172" t="str">
        <f t="shared" si="10"/>
        <v>-</v>
      </c>
      <c r="F42" s="172"/>
      <c r="G42" s="172">
        <f t="shared" si="10"/>
        <v>12</v>
      </c>
      <c r="H42" s="172"/>
      <c r="I42" s="172">
        <f t="shared" si="10"/>
        <v>13</v>
      </c>
      <c r="J42" s="172"/>
      <c r="K42" s="172">
        <f t="shared" si="10"/>
        <v>4</v>
      </c>
      <c r="L42" s="172"/>
      <c r="M42" s="172" t="str">
        <f t="shared" si="10"/>
        <v>-</v>
      </c>
      <c r="N42" s="172"/>
      <c r="O42" s="172">
        <f t="shared" si="10"/>
        <v>7</v>
      </c>
      <c r="P42" s="172"/>
      <c r="Q42" s="172" t="str">
        <f t="shared" si="10"/>
        <v>-</v>
      </c>
      <c r="R42" s="172"/>
      <c r="S42" s="172">
        <f t="shared" si="10"/>
        <v>16</v>
      </c>
      <c r="T42" s="172"/>
      <c r="U42" s="172" t="str">
        <f t="shared" si="10"/>
        <v>-</v>
      </c>
      <c r="V42" s="172"/>
      <c r="W42" s="172" t="str">
        <f t="shared" si="10"/>
        <v>-</v>
      </c>
      <c r="X42" s="172"/>
      <c r="Y42" s="172" t="str">
        <f t="shared" si="10"/>
        <v>-</v>
      </c>
      <c r="Z42" s="172"/>
      <c r="AA42" s="172">
        <f t="shared" si="10"/>
        <v>15</v>
      </c>
      <c r="AB42" s="172"/>
      <c r="AC42" s="172" t="str">
        <f t="shared" si="10"/>
        <v>-</v>
      </c>
      <c r="AD42" s="172"/>
      <c r="AE42" s="172"/>
      <c r="AF42" s="172"/>
      <c r="AG42" s="172"/>
      <c r="AH42" s="172"/>
      <c r="AJ42" s="19">
        <f t="shared" si="5"/>
        <v>7</v>
      </c>
    </row>
    <row r="43" spans="2:36" x14ac:dyDescent="0.3">
      <c r="B43" s="10" t="str">
        <f t="shared" si="3"/>
        <v>Chris</v>
      </c>
      <c r="C43" s="174">
        <f t="shared" ref="C43:AC43" si="11">IF(C10=C$36,D10,"-")</f>
        <v>8</v>
      </c>
      <c r="D43" s="174"/>
      <c r="E43" s="174" t="str">
        <f t="shared" si="11"/>
        <v>-</v>
      </c>
      <c r="F43" s="174"/>
      <c r="G43" s="174">
        <f t="shared" si="11"/>
        <v>10</v>
      </c>
      <c r="H43" s="174"/>
      <c r="I43" s="174">
        <f t="shared" si="11"/>
        <v>15</v>
      </c>
      <c r="J43" s="174"/>
      <c r="K43" s="174">
        <f t="shared" si="11"/>
        <v>4</v>
      </c>
      <c r="L43" s="174"/>
      <c r="M43" s="174">
        <f t="shared" si="11"/>
        <v>11</v>
      </c>
      <c r="N43" s="174"/>
      <c r="O43" s="174">
        <f t="shared" si="11"/>
        <v>5</v>
      </c>
      <c r="P43" s="174"/>
      <c r="Q43" s="174" t="str">
        <f t="shared" si="11"/>
        <v>-</v>
      </c>
      <c r="R43" s="174"/>
      <c r="S43" s="174">
        <f t="shared" si="11"/>
        <v>14</v>
      </c>
      <c r="T43" s="174"/>
      <c r="U43" s="174" t="str">
        <f t="shared" si="11"/>
        <v>-</v>
      </c>
      <c r="V43" s="174"/>
      <c r="W43" s="174" t="str">
        <f t="shared" si="11"/>
        <v>-</v>
      </c>
      <c r="X43" s="174"/>
      <c r="Y43" s="174" t="str">
        <f t="shared" si="11"/>
        <v>-</v>
      </c>
      <c r="Z43" s="174"/>
      <c r="AA43" s="174">
        <f t="shared" si="11"/>
        <v>16</v>
      </c>
      <c r="AB43" s="174"/>
      <c r="AC43" s="174" t="str">
        <f t="shared" si="11"/>
        <v>-</v>
      </c>
      <c r="AD43" s="174"/>
      <c r="AE43" s="174"/>
      <c r="AF43" s="174"/>
      <c r="AG43" s="174"/>
      <c r="AH43" s="174"/>
      <c r="AJ43" s="19">
        <f t="shared" si="5"/>
        <v>8</v>
      </c>
    </row>
    <row r="44" spans="2:36" x14ac:dyDescent="0.3">
      <c r="B44" s="91" t="str">
        <f t="shared" si="3"/>
        <v>Jeremy</v>
      </c>
      <c r="C44" s="172">
        <f t="shared" ref="C44:AC44" si="12">IF(C11=C$36,D11,"-")</f>
        <v>9</v>
      </c>
      <c r="D44" s="172"/>
      <c r="E44" s="172">
        <f t="shared" si="12"/>
        <v>5</v>
      </c>
      <c r="F44" s="172"/>
      <c r="G44" s="172" t="str">
        <f t="shared" si="12"/>
        <v>-</v>
      </c>
      <c r="H44" s="172"/>
      <c r="I44" s="172">
        <f t="shared" si="12"/>
        <v>16</v>
      </c>
      <c r="J44" s="172"/>
      <c r="K44" s="172" t="str">
        <f t="shared" si="12"/>
        <v>-</v>
      </c>
      <c r="L44" s="172"/>
      <c r="M44" s="172">
        <f t="shared" si="12"/>
        <v>12</v>
      </c>
      <c r="N44" s="172"/>
      <c r="O44" s="172">
        <f t="shared" si="12"/>
        <v>8</v>
      </c>
      <c r="P44" s="172"/>
      <c r="Q44" s="172" t="str">
        <f t="shared" si="12"/>
        <v>-</v>
      </c>
      <c r="R44" s="172"/>
      <c r="S44" s="172">
        <f t="shared" si="12"/>
        <v>15</v>
      </c>
      <c r="T44" s="172"/>
      <c r="U44" s="172" t="str">
        <f t="shared" si="12"/>
        <v>-</v>
      </c>
      <c r="V44" s="172"/>
      <c r="W44" s="172" t="str">
        <f t="shared" si="12"/>
        <v>-</v>
      </c>
      <c r="X44" s="172"/>
      <c r="Y44" s="172" t="str">
        <f t="shared" si="12"/>
        <v>-</v>
      </c>
      <c r="Z44" s="172"/>
      <c r="AA44" s="172">
        <f t="shared" si="12"/>
        <v>13</v>
      </c>
      <c r="AB44" s="172"/>
      <c r="AC44" s="172">
        <f t="shared" si="12"/>
        <v>10</v>
      </c>
      <c r="AD44" s="172"/>
      <c r="AE44" s="172"/>
      <c r="AF44" s="172"/>
      <c r="AG44" s="172"/>
      <c r="AH44" s="172"/>
      <c r="AJ44" s="19">
        <f t="shared" si="5"/>
        <v>8</v>
      </c>
    </row>
    <row r="45" spans="2:36" x14ac:dyDescent="0.3">
      <c r="B45" s="10" t="str">
        <f t="shared" si="3"/>
        <v>Sam</v>
      </c>
      <c r="C45" s="174">
        <f t="shared" ref="C45:AC45" si="13">IF(C12=C$36,D12,"-")</f>
        <v>16</v>
      </c>
      <c r="D45" s="174"/>
      <c r="E45" s="174" t="str">
        <f t="shared" si="13"/>
        <v>-</v>
      </c>
      <c r="F45" s="174"/>
      <c r="G45" s="174">
        <f t="shared" si="13"/>
        <v>8</v>
      </c>
      <c r="H45" s="174"/>
      <c r="I45" s="174">
        <f t="shared" si="13"/>
        <v>15</v>
      </c>
      <c r="J45" s="174"/>
      <c r="K45" s="174" t="str">
        <f t="shared" si="13"/>
        <v>-</v>
      </c>
      <c r="L45" s="174"/>
      <c r="M45" s="174">
        <f t="shared" si="13"/>
        <v>9</v>
      </c>
      <c r="N45" s="174"/>
      <c r="O45" s="174" t="str">
        <f t="shared" si="13"/>
        <v>-</v>
      </c>
      <c r="P45" s="174"/>
      <c r="Q45" s="174" t="str">
        <f t="shared" si="13"/>
        <v>-</v>
      </c>
      <c r="R45" s="174"/>
      <c r="S45" s="174">
        <f t="shared" si="13"/>
        <v>10</v>
      </c>
      <c r="T45" s="174"/>
      <c r="U45" s="174" t="str">
        <f t="shared" si="13"/>
        <v>-</v>
      </c>
      <c r="V45" s="174"/>
      <c r="W45" s="174" t="str">
        <f t="shared" si="13"/>
        <v>-</v>
      </c>
      <c r="X45" s="174"/>
      <c r="Y45" s="174" t="str">
        <f t="shared" si="13"/>
        <v>-</v>
      </c>
      <c r="Z45" s="174"/>
      <c r="AA45" s="174">
        <f t="shared" si="13"/>
        <v>14</v>
      </c>
      <c r="AB45" s="174"/>
      <c r="AC45" s="174">
        <f t="shared" si="13"/>
        <v>6</v>
      </c>
      <c r="AD45" s="174"/>
      <c r="AE45" s="174"/>
      <c r="AF45" s="174"/>
      <c r="AG45" s="174"/>
      <c r="AH45" s="174"/>
      <c r="AJ45" s="19">
        <f t="shared" si="5"/>
        <v>7</v>
      </c>
    </row>
    <row r="46" spans="2:36" x14ac:dyDescent="0.3">
      <c r="B46" s="91" t="str">
        <f t="shared" si="3"/>
        <v>Cody</v>
      </c>
      <c r="C46" s="172">
        <f t="shared" ref="C46:AC46" si="14">IF(C13=C$36,D13,"-")</f>
        <v>10</v>
      </c>
      <c r="D46" s="172"/>
      <c r="E46" s="172">
        <f t="shared" si="14"/>
        <v>3</v>
      </c>
      <c r="F46" s="172"/>
      <c r="G46" s="172">
        <f t="shared" si="14"/>
        <v>12</v>
      </c>
      <c r="H46" s="172"/>
      <c r="I46" s="172">
        <f t="shared" si="14"/>
        <v>16</v>
      </c>
      <c r="J46" s="172"/>
      <c r="K46" s="172" t="str">
        <f t="shared" si="14"/>
        <v>-</v>
      </c>
      <c r="L46" s="172"/>
      <c r="M46" s="172">
        <f t="shared" si="14"/>
        <v>9</v>
      </c>
      <c r="N46" s="172"/>
      <c r="O46" s="172">
        <f t="shared" si="14"/>
        <v>6</v>
      </c>
      <c r="P46" s="172"/>
      <c r="Q46" s="172" t="str">
        <f t="shared" si="14"/>
        <v>-</v>
      </c>
      <c r="R46" s="172"/>
      <c r="S46" s="172">
        <f t="shared" si="14"/>
        <v>15</v>
      </c>
      <c r="T46" s="172"/>
      <c r="U46" s="172" t="str">
        <f t="shared" si="14"/>
        <v>-</v>
      </c>
      <c r="V46" s="172"/>
      <c r="W46" s="172" t="str">
        <f t="shared" si="14"/>
        <v>-</v>
      </c>
      <c r="X46" s="172"/>
      <c r="Y46" s="172" t="str">
        <f t="shared" si="14"/>
        <v>-</v>
      </c>
      <c r="Z46" s="172"/>
      <c r="AA46" s="172">
        <f t="shared" si="14"/>
        <v>13</v>
      </c>
      <c r="AB46" s="172"/>
      <c r="AC46" s="172" t="str">
        <f t="shared" si="14"/>
        <v>-</v>
      </c>
      <c r="AD46" s="172"/>
      <c r="AE46" s="172"/>
      <c r="AF46" s="172"/>
      <c r="AG46" s="172"/>
      <c r="AH46" s="172"/>
      <c r="AJ46" s="19">
        <f t="shared" si="5"/>
        <v>8</v>
      </c>
    </row>
    <row r="47" spans="2:36" x14ac:dyDescent="0.3">
      <c r="B47" s="10" t="str">
        <f t="shared" si="3"/>
        <v>Tom</v>
      </c>
      <c r="C47" s="174">
        <f t="shared" ref="C47:AC47" si="15">IF(C14=C$36,D14,"-")</f>
        <v>4</v>
      </c>
      <c r="D47" s="174"/>
      <c r="E47" s="174" t="str">
        <f t="shared" si="15"/>
        <v>-</v>
      </c>
      <c r="F47" s="174"/>
      <c r="G47" s="174">
        <f t="shared" si="15"/>
        <v>9</v>
      </c>
      <c r="H47" s="174"/>
      <c r="I47" s="174">
        <f t="shared" si="15"/>
        <v>16</v>
      </c>
      <c r="J47" s="174"/>
      <c r="K47" s="174" t="str">
        <f t="shared" si="15"/>
        <v>-</v>
      </c>
      <c r="L47" s="174"/>
      <c r="M47" s="174">
        <f t="shared" si="15"/>
        <v>14</v>
      </c>
      <c r="N47" s="174"/>
      <c r="O47" s="174">
        <f t="shared" si="15"/>
        <v>6</v>
      </c>
      <c r="P47" s="174"/>
      <c r="Q47" s="174" t="str">
        <f t="shared" si="15"/>
        <v>-</v>
      </c>
      <c r="R47" s="174"/>
      <c r="S47" s="174">
        <f t="shared" si="15"/>
        <v>15</v>
      </c>
      <c r="T47" s="174"/>
      <c r="U47" s="174" t="str">
        <f t="shared" si="15"/>
        <v>-</v>
      </c>
      <c r="V47" s="174"/>
      <c r="W47" s="174" t="str">
        <f t="shared" si="15"/>
        <v>-</v>
      </c>
      <c r="X47" s="174"/>
      <c r="Y47" s="174">
        <f t="shared" si="15"/>
        <v>3</v>
      </c>
      <c r="Z47" s="174"/>
      <c r="AA47" s="174">
        <f t="shared" si="15"/>
        <v>11</v>
      </c>
      <c r="AB47" s="174"/>
      <c r="AC47" s="174" t="str">
        <f t="shared" si="15"/>
        <v>-</v>
      </c>
      <c r="AD47" s="174"/>
      <c r="AE47" s="174"/>
      <c r="AF47" s="174"/>
      <c r="AG47" s="174"/>
      <c r="AH47" s="174"/>
      <c r="AJ47" s="19">
        <f t="shared" si="5"/>
        <v>8</v>
      </c>
    </row>
    <row r="48" spans="2:36" x14ac:dyDescent="0.3">
      <c r="B48" s="91" t="str">
        <f t="shared" si="3"/>
        <v>Austin</v>
      </c>
      <c r="C48" s="172">
        <f t="shared" ref="C48:AC48" si="16">IF(C15=C$36,D15,"-")</f>
        <v>11</v>
      </c>
      <c r="D48" s="172"/>
      <c r="E48" s="172" t="str">
        <f t="shared" si="16"/>
        <v>-</v>
      </c>
      <c r="F48" s="172"/>
      <c r="G48" s="172">
        <f t="shared" si="16"/>
        <v>9</v>
      </c>
      <c r="H48" s="172"/>
      <c r="I48" s="172">
        <f t="shared" si="16"/>
        <v>15</v>
      </c>
      <c r="J48" s="172"/>
      <c r="K48" s="172" t="str">
        <f t="shared" si="16"/>
        <v>-</v>
      </c>
      <c r="L48" s="172"/>
      <c r="M48" s="172">
        <f t="shared" si="16"/>
        <v>6</v>
      </c>
      <c r="N48" s="172"/>
      <c r="O48" s="172" t="str">
        <f t="shared" si="16"/>
        <v>-</v>
      </c>
      <c r="P48" s="172"/>
      <c r="Q48" s="172" t="str">
        <f t="shared" si="16"/>
        <v>-</v>
      </c>
      <c r="R48" s="172"/>
      <c r="S48" s="172">
        <f t="shared" si="16"/>
        <v>14</v>
      </c>
      <c r="T48" s="172"/>
      <c r="U48" s="172" t="str">
        <f t="shared" si="16"/>
        <v>-</v>
      </c>
      <c r="V48" s="172"/>
      <c r="W48" s="172" t="str">
        <f t="shared" si="16"/>
        <v>-</v>
      </c>
      <c r="X48" s="172"/>
      <c r="Y48" s="172" t="str">
        <f t="shared" si="16"/>
        <v>-</v>
      </c>
      <c r="Z48" s="172"/>
      <c r="AA48" s="172">
        <f t="shared" si="16"/>
        <v>16</v>
      </c>
      <c r="AB48" s="172"/>
      <c r="AC48" s="172" t="str">
        <f t="shared" si="16"/>
        <v>-</v>
      </c>
      <c r="AD48" s="172"/>
      <c r="AE48" s="172"/>
      <c r="AF48" s="172"/>
      <c r="AG48" s="172"/>
      <c r="AH48" s="172"/>
      <c r="AJ48" s="19">
        <f t="shared" si="5"/>
        <v>6</v>
      </c>
    </row>
    <row r="49" spans="2:36" x14ac:dyDescent="0.3">
      <c r="B49" s="10" t="str">
        <f t="shared" si="3"/>
        <v>Cecil</v>
      </c>
      <c r="C49" s="174" t="str">
        <f t="shared" ref="C49:AC49" si="17">IF(C16=C$36,D16,"-")</f>
        <v>-</v>
      </c>
      <c r="D49" s="174"/>
      <c r="E49" s="174">
        <f t="shared" si="17"/>
        <v>5</v>
      </c>
      <c r="F49" s="174"/>
      <c r="G49" s="174" t="str">
        <f t="shared" si="17"/>
        <v>-</v>
      </c>
      <c r="H49" s="174"/>
      <c r="I49" s="174">
        <f t="shared" si="17"/>
        <v>13</v>
      </c>
      <c r="J49" s="174"/>
      <c r="K49" s="174" t="str">
        <f t="shared" si="17"/>
        <v>-</v>
      </c>
      <c r="L49" s="174"/>
      <c r="M49" s="174">
        <f t="shared" si="17"/>
        <v>7</v>
      </c>
      <c r="N49" s="174"/>
      <c r="O49" s="174" t="str">
        <f t="shared" si="17"/>
        <v>-</v>
      </c>
      <c r="P49" s="174"/>
      <c r="Q49" s="174" t="str">
        <f t="shared" si="17"/>
        <v>-</v>
      </c>
      <c r="R49" s="174"/>
      <c r="S49" s="174">
        <f t="shared" si="17"/>
        <v>16</v>
      </c>
      <c r="T49" s="174"/>
      <c r="U49" s="174" t="str">
        <f t="shared" si="17"/>
        <v>-</v>
      </c>
      <c r="V49" s="174"/>
      <c r="W49" s="174" t="str">
        <f t="shared" si="17"/>
        <v>-</v>
      </c>
      <c r="X49" s="174"/>
      <c r="Y49" s="174" t="str">
        <f t="shared" si="17"/>
        <v>-</v>
      </c>
      <c r="Z49" s="174"/>
      <c r="AA49" s="174">
        <f t="shared" si="17"/>
        <v>15</v>
      </c>
      <c r="AB49" s="174"/>
      <c r="AC49" s="174" t="str">
        <f t="shared" si="17"/>
        <v>-</v>
      </c>
      <c r="AD49" s="174"/>
      <c r="AE49" s="174"/>
      <c r="AF49" s="174"/>
      <c r="AG49" s="174"/>
      <c r="AH49" s="174"/>
      <c r="AJ49" s="19">
        <f t="shared" si="5"/>
        <v>5</v>
      </c>
    </row>
    <row r="50" spans="2:36" x14ac:dyDescent="0.3">
      <c r="B50" s="91" t="str">
        <f t="shared" si="3"/>
        <v>Thadd</v>
      </c>
      <c r="C50" s="172" t="str">
        <f t="shared" ref="C50:AC50" si="18">IF(C17=C$36,D17,"-")</f>
        <v>-</v>
      </c>
      <c r="D50" s="172"/>
      <c r="E50" s="172" t="str">
        <f t="shared" si="18"/>
        <v>-</v>
      </c>
      <c r="F50" s="172"/>
      <c r="G50" s="172">
        <f t="shared" si="18"/>
        <v>12</v>
      </c>
      <c r="H50" s="172"/>
      <c r="I50" s="172">
        <f t="shared" si="18"/>
        <v>14</v>
      </c>
      <c r="J50" s="172"/>
      <c r="K50" s="172">
        <f t="shared" si="18"/>
        <v>4</v>
      </c>
      <c r="L50" s="172"/>
      <c r="M50" s="172">
        <f t="shared" si="18"/>
        <v>8</v>
      </c>
      <c r="N50" s="172"/>
      <c r="O50" s="172">
        <f t="shared" si="18"/>
        <v>5</v>
      </c>
      <c r="P50" s="172"/>
      <c r="Q50" s="172" t="str">
        <f t="shared" si="18"/>
        <v>-</v>
      </c>
      <c r="R50" s="172"/>
      <c r="S50" s="172">
        <f t="shared" si="18"/>
        <v>11</v>
      </c>
      <c r="T50" s="172"/>
      <c r="U50" s="172" t="str">
        <f t="shared" si="18"/>
        <v>-</v>
      </c>
      <c r="V50" s="172"/>
      <c r="W50" s="172" t="str">
        <f t="shared" si="18"/>
        <v>-</v>
      </c>
      <c r="X50" s="172"/>
      <c r="Y50" s="172" t="str">
        <f t="shared" si="18"/>
        <v>-</v>
      </c>
      <c r="Z50" s="172"/>
      <c r="AA50" s="172">
        <f t="shared" si="18"/>
        <v>15</v>
      </c>
      <c r="AB50" s="172"/>
      <c r="AC50" s="172" t="str">
        <f t="shared" si="18"/>
        <v>-</v>
      </c>
      <c r="AD50" s="172"/>
      <c r="AE50" s="172"/>
      <c r="AF50" s="172"/>
      <c r="AG50" s="172"/>
      <c r="AH50" s="172"/>
      <c r="AJ50" s="19">
        <f t="shared" si="5"/>
        <v>7</v>
      </c>
    </row>
    <row r="51" spans="2:36" x14ac:dyDescent="0.3">
      <c r="B51" s="10" t="str">
        <f t="shared" si="3"/>
        <v>Walker</v>
      </c>
      <c r="C51" s="174">
        <f t="shared" ref="C51:AC51" si="19">IF(C18=C$36,D18,"-")</f>
        <v>9</v>
      </c>
      <c r="D51" s="174"/>
      <c r="E51" s="174" t="str">
        <f t="shared" si="19"/>
        <v>-</v>
      </c>
      <c r="F51" s="174"/>
      <c r="G51" s="174">
        <f t="shared" si="19"/>
        <v>11</v>
      </c>
      <c r="H51" s="174"/>
      <c r="I51" s="174">
        <f t="shared" si="19"/>
        <v>15</v>
      </c>
      <c r="J51" s="174"/>
      <c r="K51" s="174">
        <f t="shared" si="19"/>
        <v>8</v>
      </c>
      <c r="L51" s="174"/>
      <c r="M51" s="174">
        <f t="shared" si="19"/>
        <v>4</v>
      </c>
      <c r="N51" s="174"/>
      <c r="O51" s="174" t="str">
        <f t="shared" si="19"/>
        <v>-</v>
      </c>
      <c r="P51" s="174"/>
      <c r="Q51" s="174" t="str">
        <f t="shared" si="19"/>
        <v>-</v>
      </c>
      <c r="R51" s="174"/>
      <c r="S51" s="174">
        <f t="shared" si="19"/>
        <v>14</v>
      </c>
      <c r="T51" s="174"/>
      <c r="U51" s="174" t="str">
        <f t="shared" si="19"/>
        <v>-</v>
      </c>
      <c r="V51" s="174"/>
      <c r="W51" s="174" t="str">
        <f t="shared" si="19"/>
        <v>-</v>
      </c>
      <c r="X51" s="174"/>
      <c r="Y51" s="174" t="str">
        <f t="shared" si="19"/>
        <v>-</v>
      </c>
      <c r="Z51" s="174"/>
      <c r="AA51" s="174">
        <f t="shared" si="19"/>
        <v>16</v>
      </c>
      <c r="AB51" s="174"/>
      <c r="AC51" s="174" t="str">
        <f t="shared" si="19"/>
        <v>-</v>
      </c>
      <c r="AD51" s="174"/>
      <c r="AE51" s="174"/>
      <c r="AF51" s="174"/>
      <c r="AG51" s="174"/>
      <c r="AH51" s="174"/>
      <c r="AJ51" s="19">
        <f t="shared" si="5"/>
        <v>7</v>
      </c>
    </row>
    <row r="52" spans="2:36" x14ac:dyDescent="0.3">
      <c r="B52" s="97" t="str">
        <f t="shared" si="3"/>
        <v>A. Little</v>
      </c>
      <c r="C52" s="172">
        <f t="shared" ref="C52:AC52" si="20">IF(C19=C$36,D19,"-")</f>
        <v>5</v>
      </c>
      <c r="D52" s="172"/>
      <c r="E52" s="172">
        <f t="shared" si="20"/>
        <v>3</v>
      </c>
      <c r="F52" s="172"/>
      <c r="G52" s="172">
        <f t="shared" si="20"/>
        <v>12</v>
      </c>
      <c r="H52" s="172"/>
      <c r="I52" s="172">
        <f t="shared" si="20"/>
        <v>15</v>
      </c>
      <c r="J52" s="172"/>
      <c r="K52" s="172" t="str">
        <f t="shared" si="20"/>
        <v>-</v>
      </c>
      <c r="L52" s="172"/>
      <c r="M52" s="172">
        <f t="shared" si="20"/>
        <v>7</v>
      </c>
      <c r="N52" s="172"/>
      <c r="O52" s="172" t="str">
        <f t="shared" si="20"/>
        <v>-</v>
      </c>
      <c r="P52" s="172"/>
      <c r="Q52" s="172" t="str">
        <f t="shared" si="20"/>
        <v>-</v>
      </c>
      <c r="R52" s="172"/>
      <c r="S52" s="172">
        <f t="shared" si="20"/>
        <v>13</v>
      </c>
      <c r="T52" s="172"/>
      <c r="U52" s="172" t="str">
        <f t="shared" si="20"/>
        <v>-</v>
      </c>
      <c r="V52" s="172"/>
      <c r="W52" s="172" t="str">
        <f t="shared" si="20"/>
        <v>-</v>
      </c>
      <c r="X52" s="172"/>
      <c r="Y52" s="172" t="str">
        <f t="shared" si="20"/>
        <v>-</v>
      </c>
      <c r="Z52" s="172"/>
      <c r="AA52" s="172">
        <f t="shared" si="20"/>
        <v>16</v>
      </c>
      <c r="AB52" s="172"/>
      <c r="AC52" s="172" t="str">
        <f t="shared" si="20"/>
        <v>-</v>
      </c>
      <c r="AD52" s="172"/>
      <c r="AE52" s="172"/>
      <c r="AF52" s="172"/>
      <c r="AG52" s="172"/>
      <c r="AH52" s="172"/>
      <c r="AJ52" s="19">
        <f t="shared" si="5"/>
        <v>7</v>
      </c>
    </row>
    <row r="53" spans="2:36" x14ac:dyDescent="0.3">
      <c r="B53" s="10" t="str">
        <f t="shared" si="3"/>
        <v>Carly</v>
      </c>
      <c r="C53" s="174">
        <f t="shared" ref="C53:AC53" si="21">IF(C20=C$36,D20,"-")</f>
        <v>4</v>
      </c>
      <c r="D53" s="174"/>
      <c r="E53" s="174">
        <f t="shared" si="21"/>
        <v>3</v>
      </c>
      <c r="F53" s="174"/>
      <c r="G53" s="174">
        <f t="shared" si="21"/>
        <v>15</v>
      </c>
      <c r="H53" s="174"/>
      <c r="I53" s="174">
        <f t="shared" si="21"/>
        <v>16</v>
      </c>
      <c r="J53" s="174"/>
      <c r="K53" s="174" t="str">
        <f t="shared" si="21"/>
        <v>-</v>
      </c>
      <c r="L53" s="174"/>
      <c r="M53" s="174">
        <f t="shared" si="21"/>
        <v>6</v>
      </c>
      <c r="N53" s="174"/>
      <c r="O53" s="174" t="str">
        <f t="shared" si="21"/>
        <v>-</v>
      </c>
      <c r="P53" s="174"/>
      <c r="Q53" s="174" t="str">
        <f t="shared" si="21"/>
        <v>-</v>
      </c>
      <c r="R53" s="174"/>
      <c r="S53" s="174">
        <f t="shared" si="21"/>
        <v>14</v>
      </c>
      <c r="T53" s="174"/>
      <c r="U53" s="174" t="str">
        <f t="shared" si="21"/>
        <v>-</v>
      </c>
      <c r="V53" s="174"/>
      <c r="W53" s="174" t="str">
        <f t="shared" si="21"/>
        <v>-</v>
      </c>
      <c r="X53" s="174"/>
      <c r="Y53" s="174">
        <f t="shared" si="21"/>
        <v>7</v>
      </c>
      <c r="Z53" s="174"/>
      <c r="AA53" s="174">
        <f t="shared" si="21"/>
        <v>13</v>
      </c>
      <c r="AB53" s="174"/>
      <c r="AC53" s="174" t="str">
        <f t="shared" si="21"/>
        <v>-</v>
      </c>
      <c r="AD53" s="174"/>
      <c r="AE53" s="174"/>
      <c r="AF53" s="174"/>
      <c r="AG53" s="174"/>
      <c r="AH53" s="174"/>
      <c r="AJ53" s="19">
        <f t="shared" si="5"/>
        <v>8</v>
      </c>
    </row>
    <row r="54" spans="2:36" x14ac:dyDescent="0.3">
      <c r="B54" s="88" t="str">
        <f t="shared" si="3"/>
        <v>Bobbo</v>
      </c>
      <c r="C54" s="172">
        <f t="shared" ref="C54:AC54" si="22">IF(C21=C$36,D21,"-")</f>
        <v>4</v>
      </c>
      <c r="D54" s="172"/>
      <c r="E54" s="172">
        <f t="shared" si="22"/>
        <v>9</v>
      </c>
      <c r="F54" s="172"/>
      <c r="G54" s="172">
        <f t="shared" si="22"/>
        <v>13</v>
      </c>
      <c r="H54" s="172"/>
      <c r="I54" s="172" t="str">
        <f t="shared" si="22"/>
        <v>-</v>
      </c>
      <c r="J54" s="172"/>
      <c r="K54" s="172">
        <f t="shared" si="22"/>
        <v>5</v>
      </c>
      <c r="L54" s="172"/>
      <c r="M54" s="172">
        <f t="shared" si="22"/>
        <v>10</v>
      </c>
      <c r="N54" s="172"/>
      <c r="O54" s="172">
        <f t="shared" si="22"/>
        <v>8</v>
      </c>
      <c r="P54" s="172"/>
      <c r="Q54" s="172" t="str">
        <f t="shared" si="22"/>
        <v>-</v>
      </c>
      <c r="R54" s="172"/>
      <c r="S54" s="172">
        <f t="shared" si="22"/>
        <v>15</v>
      </c>
      <c r="T54" s="172"/>
      <c r="U54" s="172" t="str">
        <f t="shared" si="22"/>
        <v>-</v>
      </c>
      <c r="V54" s="172"/>
      <c r="W54" s="172" t="str">
        <f t="shared" si="22"/>
        <v>-</v>
      </c>
      <c r="X54" s="172"/>
      <c r="Y54" s="172">
        <f t="shared" si="22"/>
        <v>6</v>
      </c>
      <c r="Z54" s="172"/>
      <c r="AA54" s="172">
        <f t="shared" si="22"/>
        <v>16</v>
      </c>
      <c r="AB54" s="172"/>
      <c r="AC54" s="172">
        <f t="shared" si="22"/>
        <v>11</v>
      </c>
      <c r="AD54" s="172"/>
      <c r="AE54" s="172"/>
      <c r="AF54" s="172"/>
      <c r="AG54" s="172"/>
      <c r="AH54" s="172"/>
      <c r="AJ54" s="19">
        <f t="shared" si="5"/>
        <v>10</v>
      </c>
    </row>
    <row r="55" spans="2:36" x14ac:dyDescent="0.3">
      <c r="B55" s="83" t="str">
        <f t="shared" si="3"/>
        <v>Trent</v>
      </c>
      <c r="C55" s="174">
        <f t="shared" ref="C55:AC55" si="23">IF(C22=C$36,D22,"-")</f>
        <v>6</v>
      </c>
      <c r="D55" s="174"/>
      <c r="E55" s="174" t="str">
        <f t="shared" si="23"/>
        <v>-</v>
      </c>
      <c r="F55" s="174"/>
      <c r="G55" s="174" t="str">
        <f t="shared" si="23"/>
        <v>-</v>
      </c>
      <c r="H55" s="174"/>
      <c r="I55" s="174">
        <f t="shared" si="23"/>
        <v>15</v>
      </c>
      <c r="J55" s="174"/>
      <c r="K55" s="174">
        <f t="shared" si="23"/>
        <v>4</v>
      </c>
      <c r="L55" s="174"/>
      <c r="M55" s="174">
        <f t="shared" si="23"/>
        <v>8</v>
      </c>
      <c r="N55" s="174"/>
      <c r="O55" s="174" t="str">
        <f t="shared" si="23"/>
        <v>-</v>
      </c>
      <c r="P55" s="174"/>
      <c r="Q55" s="174" t="str">
        <f t="shared" si="23"/>
        <v>-</v>
      </c>
      <c r="R55" s="174"/>
      <c r="S55" s="174">
        <f t="shared" si="23"/>
        <v>13</v>
      </c>
      <c r="T55" s="174"/>
      <c r="U55" s="174" t="str">
        <f t="shared" si="23"/>
        <v>-</v>
      </c>
      <c r="V55" s="174"/>
      <c r="W55" s="174" t="str">
        <f t="shared" si="23"/>
        <v>-</v>
      </c>
      <c r="X55" s="174"/>
      <c r="Y55" s="174" t="str">
        <f t="shared" si="23"/>
        <v>-</v>
      </c>
      <c r="Z55" s="174"/>
      <c r="AA55" s="174">
        <f t="shared" si="23"/>
        <v>16</v>
      </c>
      <c r="AB55" s="174"/>
      <c r="AC55" s="174" t="str">
        <f t="shared" si="23"/>
        <v>-</v>
      </c>
      <c r="AD55" s="174"/>
      <c r="AE55" s="174"/>
      <c r="AF55" s="174"/>
      <c r="AG55" s="174"/>
      <c r="AH55" s="174"/>
      <c r="AJ55" s="19">
        <f t="shared" si="5"/>
        <v>6</v>
      </c>
    </row>
    <row r="56" spans="2:36" x14ac:dyDescent="0.3">
      <c r="B56" s="88" t="str">
        <f t="shared" si="3"/>
        <v>Dean</v>
      </c>
      <c r="C56" s="172">
        <f t="shared" ref="C56:AC56" si="24">IF(C23=C$36,D23,"-")</f>
        <v>5</v>
      </c>
      <c r="D56" s="172"/>
      <c r="E56" s="172">
        <f t="shared" si="24"/>
        <v>3</v>
      </c>
      <c r="F56" s="172"/>
      <c r="G56" s="172">
        <f t="shared" si="24"/>
        <v>6</v>
      </c>
      <c r="H56" s="172"/>
      <c r="I56" s="172">
        <f t="shared" si="24"/>
        <v>16</v>
      </c>
      <c r="J56" s="172"/>
      <c r="K56" s="172" t="str">
        <f t="shared" si="24"/>
        <v>-</v>
      </c>
      <c r="L56" s="172"/>
      <c r="M56" s="172">
        <f t="shared" si="24"/>
        <v>9</v>
      </c>
      <c r="N56" s="172"/>
      <c r="O56" s="172">
        <f t="shared" si="24"/>
        <v>8</v>
      </c>
      <c r="P56" s="172"/>
      <c r="Q56" s="172" t="str">
        <f t="shared" si="24"/>
        <v>-</v>
      </c>
      <c r="R56" s="172"/>
      <c r="S56" s="172">
        <f t="shared" si="24"/>
        <v>15</v>
      </c>
      <c r="T56" s="172"/>
      <c r="U56" s="172" t="str">
        <f t="shared" si="24"/>
        <v>-</v>
      </c>
      <c r="V56" s="172"/>
      <c r="W56" s="172" t="str">
        <f t="shared" si="24"/>
        <v>-</v>
      </c>
      <c r="X56" s="172"/>
      <c r="Y56" s="172" t="str">
        <f t="shared" si="24"/>
        <v>-</v>
      </c>
      <c r="Z56" s="172"/>
      <c r="AA56" s="172">
        <f t="shared" si="24"/>
        <v>11</v>
      </c>
      <c r="AB56" s="172"/>
      <c r="AC56" s="172">
        <f t="shared" si="24"/>
        <v>7</v>
      </c>
      <c r="AD56" s="172"/>
      <c r="AE56" s="172"/>
      <c r="AF56" s="172"/>
      <c r="AG56" s="172"/>
      <c r="AH56" s="172"/>
      <c r="AJ56" s="19">
        <f t="shared" si="5"/>
        <v>9</v>
      </c>
    </row>
    <row r="57" spans="2:36" x14ac:dyDescent="0.3">
      <c r="B57" s="83" t="str">
        <f t="shared" si="3"/>
        <v>Randi</v>
      </c>
      <c r="C57" s="174">
        <f t="shared" ref="C57:AC57" si="25">IF(C24=C$36,D24,"-")</f>
        <v>8</v>
      </c>
      <c r="D57" s="174"/>
      <c r="E57" s="174">
        <f t="shared" si="25"/>
        <v>3</v>
      </c>
      <c r="F57" s="174"/>
      <c r="G57" s="174">
        <f t="shared" si="25"/>
        <v>11</v>
      </c>
      <c r="H57" s="174"/>
      <c r="I57" s="174">
        <f t="shared" si="25"/>
        <v>15</v>
      </c>
      <c r="J57" s="174"/>
      <c r="K57" s="174">
        <f t="shared" si="25"/>
        <v>5</v>
      </c>
      <c r="L57" s="174"/>
      <c r="M57" s="174">
        <f t="shared" si="25"/>
        <v>9</v>
      </c>
      <c r="N57" s="174"/>
      <c r="O57" s="174">
        <f t="shared" si="25"/>
        <v>7</v>
      </c>
      <c r="P57" s="174"/>
      <c r="Q57" s="174" t="str">
        <f t="shared" si="25"/>
        <v>-</v>
      </c>
      <c r="R57" s="174"/>
      <c r="S57" s="174">
        <f t="shared" si="25"/>
        <v>14</v>
      </c>
      <c r="T57" s="174"/>
      <c r="U57" s="174" t="str">
        <f t="shared" si="25"/>
        <v>-</v>
      </c>
      <c r="V57" s="174"/>
      <c r="W57" s="174" t="str">
        <f t="shared" si="25"/>
        <v>-</v>
      </c>
      <c r="X57" s="174"/>
      <c r="Y57" s="174">
        <f t="shared" si="25"/>
        <v>4</v>
      </c>
      <c r="Z57" s="174"/>
      <c r="AA57" s="174">
        <f t="shared" si="25"/>
        <v>16</v>
      </c>
      <c r="AB57" s="174"/>
      <c r="AC57" s="174" t="str">
        <f t="shared" si="25"/>
        <v>-</v>
      </c>
      <c r="AD57" s="174"/>
      <c r="AE57" s="174"/>
      <c r="AF57" s="174"/>
      <c r="AG57" s="174"/>
      <c r="AH57" s="174"/>
      <c r="AJ57" s="19">
        <f t="shared" si="5"/>
        <v>10</v>
      </c>
    </row>
    <row r="58" spans="2:36" x14ac:dyDescent="0.3">
      <c r="B58" s="88" t="str">
        <f t="shared" si="3"/>
        <v>Brett J.</v>
      </c>
      <c r="C58" s="172" t="str">
        <f t="shared" ref="C58:AC58" si="26">IF(C25=C$36,D25,"-")</f>
        <v>-</v>
      </c>
      <c r="D58" s="172"/>
      <c r="E58" s="172" t="str">
        <f t="shared" si="26"/>
        <v>-</v>
      </c>
      <c r="F58" s="172"/>
      <c r="G58" s="172" t="str">
        <f t="shared" si="26"/>
        <v>-</v>
      </c>
      <c r="H58" s="172"/>
      <c r="I58" s="172">
        <f t="shared" si="26"/>
        <v>15</v>
      </c>
      <c r="J58" s="172"/>
      <c r="K58" s="172" t="str">
        <f t="shared" si="26"/>
        <v>-</v>
      </c>
      <c r="L58" s="172"/>
      <c r="M58" s="172" t="str">
        <f t="shared" si="26"/>
        <v>-</v>
      </c>
      <c r="N58" s="172"/>
      <c r="O58" s="172">
        <f t="shared" si="26"/>
        <v>11</v>
      </c>
      <c r="P58" s="172"/>
      <c r="Q58" s="172" t="str">
        <f t="shared" si="26"/>
        <v>-</v>
      </c>
      <c r="R58" s="172"/>
      <c r="S58" s="172">
        <f t="shared" si="26"/>
        <v>13</v>
      </c>
      <c r="T58" s="172"/>
      <c r="U58" s="172" t="str">
        <f t="shared" si="26"/>
        <v>-</v>
      </c>
      <c r="V58" s="172"/>
      <c r="W58" s="172" t="str">
        <f t="shared" si="26"/>
        <v>-</v>
      </c>
      <c r="X58" s="172"/>
      <c r="Y58" s="172" t="str">
        <f t="shared" si="26"/>
        <v>-</v>
      </c>
      <c r="Z58" s="172"/>
      <c r="AA58" s="172">
        <f t="shared" si="26"/>
        <v>16</v>
      </c>
      <c r="AB58" s="172"/>
      <c r="AC58" s="172" t="str">
        <f t="shared" si="26"/>
        <v>-</v>
      </c>
      <c r="AD58" s="172"/>
      <c r="AE58" s="172"/>
      <c r="AF58" s="172"/>
      <c r="AG58" s="172"/>
      <c r="AH58" s="172"/>
      <c r="AJ58" s="19">
        <f>COUNTIF(C58:AH58,"&gt;=1")</f>
        <v>4</v>
      </c>
    </row>
    <row r="59" spans="2:36" x14ac:dyDescent="0.3">
      <c r="B59" s="83" t="str">
        <f t="shared" si="3"/>
        <v>Derek</v>
      </c>
      <c r="C59" s="174">
        <f t="shared" ref="C59:AC59" si="27">IF(C26=C$36,D26,"-")</f>
        <v>6</v>
      </c>
      <c r="D59" s="174"/>
      <c r="E59" s="174" t="str">
        <f t="shared" si="27"/>
        <v>-</v>
      </c>
      <c r="F59" s="174"/>
      <c r="G59" s="174">
        <f t="shared" si="27"/>
        <v>5</v>
      </c>
      <c r="H59" s="174"/>
      <c r="I59" s="174">
        <f t="shared" si="27"/>
        <v>14</v>
      </c>
      <c r="J59" s="174"/>
      <c r="K59" s="174">
        <f t="shared" si="27"/>
        <v>3</v>
      </c>
      <c r="L59" s="174"/>
      <c r="M59" s="174">
        <f t="shared" si="27"/>
        <v>10</v>
      </c>
      <c r="N59" s="174"/>
      <c r="O59" s="174" t="str">
        <f t="shared" si="27"/>
        <v>-</v>
      </c>
      <c r="P59" s="174"/>
      <c r="Q59" s="174">
        <f t="shared" si="27"/>
        <v>9</v>
      </c>
      <c r="R59" s="174"/>
      <c r="S59" s="174">
        <f t="shared" si="27"/>
        <v>16</v>
      </c>
      <c r="T59" s="174"/>
      <c r="U59" s="174" t="str">
        <f t="shared" si="27"/>
        <v>-</v>
      </c>
      <c r="V59" s="174"/>
      <c r="W59" s="174" t="str">
        <f t="shared" si="27"/>
        <v>-</v>
      </c>
      <c r="X59" s="174"/>
      <c r="Y59" s="174" t="str">
        <f t="shared" si="27"/>
        <v>-</v>
      </c>
      <c r="Z59" s="174"/>
      <c r="AA59" s="174">
        <f t="shared" si="27"/>
        <v>15</v>
      </c>
      <c r="AB59" s="174"/>
      <c r="AC59" s="174" t="str">
        <f t="shared" si="27"/>
        <v>-</v>
      </c>
      <c r="AD59" s="174"/>
      <c r="AE59" s="174"/>
      <c r="AF59" s="174"/>
      <c r="AG59" s="174"/>
      <c r="AH59" s="174"/>
      <c r="AJ59" s="19">
        <f t="shared" si="5"/>
        <v>8</v>
      </c>
    </row>
    <row r="60" spans="2:36" x14ac:dyDescent="0.3">
      <c r="B60" s="88" t="str">
        <f t="shared" si="3"/>
        <v>Colby</v>
      </c>
      <c r="C60" s="172">
        <f t="shared" ref="C60:AC60" si="28">IF(C27=C$36,D27,"-")</f>
        <v>5</v>
      </c>
      <c r="D60" s="172"/>
      <c r="E60" s="172" t="str">
        <f t="shared" si="28"/>
        <v>-</v>
      </c>
      <c r="F60" s="172"/>
      <c r="G60" s="172" t="str">
        <f t="shared" si="28"/>
        <v>-</v>
      </c>
      <c r="H60" s="172"/>
      <c r="I60" s="172">
        <f t="shared" si="28"/>
        <v>15</v>
      </c>
      <c r="J60" s="172"/>
      <c r="K60" s="172">
        <f t="shared" si="28"/>
        <v>3</v>
      </c>
      <c r="L60" s="172"/>
      <c r="M60" s="172">
        <f t="shared" si="28"/>
        <v>6</v>
      </c>
      <c r="N60" s="172"/>
      <c r="O60" s="172" t="str">
        <f t="shared" si="28"/>
        <v>-</v>
      </c>
      <c r="P60" s="172"/>
      <c r="Q60" s="172">
        <f t="shared" si="28"/>
        <v>10</v>
      </c>
      <c r="R60" s="172"/>
      <c r="S60" s="172">
        <f t="shared" si="28"/>
        <v>13</v>
      </c>
      <c r="T60" s="172"/>
      <c r="U60" s="172" t="str">
        <f t="shared" si="28"/>
        <v>-</v>
      </c>
      <c r="V60" s="172"/>
      <c r="W60" s="172" t="str">
        <f t="shared" si="28"/>
        <v>-</v>
      </c>
      <c r="X60" s="172"/>
      <c r="Y60" s="172" t="str">
        <f t="shared" si="28"/>
        <v>-</v>
      </c>
      <c r="Z60" s="172"/>
      <c r="AA60" s="172">
        <f t="shared" si="28"/>
        <v>16</v>
      </c>
      <c r="AB60" s="172"/>
      <c r="AC60" s="172">
        <f t="shared" si="28"/>
        <v>12</v>
      </c>
      <c r="AD60" s="172"/>
      <c r="AE60" s="172"/>
      <c r="AF60" s="172"/>
      <c r="AG60" s="172"/>
      <c r="AH60" s="172"/>
      <c r="AJ60" s="19">
        <f t="shared" si="5"/>
        <v>8</v>
      </c>
    </row>
    <row r="61" spans="2:36" x14ac:dyDescent="0.3">
      <c r="B61" s="83" t="str">
        <f t="shared" si="3"/>
        <v>Bret F.</v>
      </c>
      <c r="C61" s="174">
        <f t="shared" ref="C61:AC61" si="29">IF(C28=C$36,D28,"-")</f>
        <v>4</v>
      </c>
      <c r="D61" s="174"/>
      <c r="E61" s="174" t="str">
        <f t="shared" si="29"/>
        <v>-</v>
      </c>
      <c r="F61" s="174"/>
      <c r="G61" s="174">
        <f t="shared" si="29"/>
        <v>13</v>
      </c>
      <c r="H61" s="174"/>
      <c r="I61" s="174">
        <f t="shared" si="29"/>
        <v>14</v>
      </c>
      <c r="J61" s="174"/>
      <c r="K61" s="174" t="str">
        <f t="shared" si="29"/>
        <v>-</v>
      </c>
      <c r="L61" s="174"/>
      <c r="M61" s="174">
        <f t="shared" si="29"/>
        <v>6</v>
      </c>
      <c r="N61" s="174"/>
      <c r="O61" s="174">
        <f t="shared" si="29"/>
        <v>9</v>
      </c>
      <c r="P61" s="174"/>
      <c r="Q61" s="174" t="str">
        <f t="shared" si="29"/>
        <v>-</v>
      </c>
      <c r="R61" s="174"/>
      <c r="S61" s="174">
        <f t="shared" si="29"/>
        <v>8</v>
      </c>
      <c r="T61" s="174"/>
      <c r="U61" s="174" t="str">
        <f t="shared" si="29"/>
        <v>-</v>
      </c>
      <c r="V61" s="174"/>
      <c r="W61" s="174" t="str">
        <f t="shared" si="29"/>
        <v>-</v>
      </c>
      <c r="X61" s="174"/>
      <c r="Y61" s="174" t="str">
        <f t="shared" si="29"/>
        <v>-</v>
      </c>
      <c r="Z61" s="174"/>
      <c r="AA61" s="174">
        <f t="shared" si="29"/>
        <v>15</v>
      </c>
      <c r="AB61" s="174"/>
      <c r="AC61" s="174" t="str">
        <f t="shared" si="29"/>
        <v>-</v>
      </c>
      <c r="AD61" s="174"/>
      <c r="AE61" s="174"/>
      <c r="AF61" s="174"/>
      <c r="AG61" s="174"/>
      <c r="AH61" s="174"/>
      <c r="AJ61" s="19">
        <f t="shared" si="5"/>
        <v>7</v>
      </c>
    </row>
    <row r="62" spans="2:36" x14ac:dyDescent="0.3">
      <c r="B62" s="91" t="str">
        <f t="shared" si="3"/>
        <v>Chad</v>
      </c>
      <c r="C62" s="172">
        <f t="shared" ref="C62:AC62" si="30">IF(C29=C$36,D29,"-")</f>
        <v>16</v>
      </c>
      <c r="D62" s="172"/>
      <c r="E62" s="172" t="str">
        <f t="shared" si="30"/>
        <v>-</v>
      </c>
      <c r="F62" s="172"/>
      <c r="G62" s="172" t="str">
        <f t="shared" si="30"/>
        <v>-</v>
      </c>
      <c r="H62" s="172"/>
      <c r="I62" s="172">
        <f t="shared" si="30"/>
        <v>13</v>
      </c>
      <c r="J62" s="172"/>
      <c r="K62" s="172">
        <f t="shared" si="30"/>
        <v>7</v>
      </c>
      <c r="L62" s="172"/>
      <c r="M62" s="172">
        <f t="shared" si="30"/>
        <v>10</v>
      </c>
      <c r="N62" s="172"/>
      <c r="O62" s="172">
        <f t="shared" si="30"/>
        <v>8</v>
      </c>
      <c r="P62" s="172"/>
      <c r="Q62" s="172" t="str">
        <f t="shared" si="30"/>
        <v>-</v>
      </c>
      <c r="R62" s="172"/>
      <c r="S62" s="172">
        <f t="shared" si="30"/>
        <v>12</v>
      </c>
      <c r="T62" s="172"/>
      <c r="U62" s="172" t="str">
        <f t="shared" si="30"/>
        <v>-</v>
      </c>
      <c r="V62" s="172"/>
      <c r="W62" s="172" t="str">
        <f t="shared" si="30"/>
        <v>-</v>
      </c>
      <c r="X62" s="172"/>
      <c r="Y62" s="172" t="str">
        <f t="shared" si="30"/>
        <v>-</v>
      </c>
      <c r="Z62" s="172"/>
      <c r="AA62" s="172">
        <f t="shared" si="30"/>
        <v>14</v>
      </c>
      <c r="AB62" s="172"/>
      <c r="AC62" s="172">
        <f t="shared" si="30"/>
        <v>15</v>
      </c>
      <c r="AD62" s="172"/>
      <c r="AE62" s="172"/>
      <c r="AF62" s="172"/>
      <c r="AG62" s="172"/>
      <c r="AH62" s="172"/>
      <c r="AJ62" s="19">
        <f t="shared" si="5"/>
        <v>8</v>
      </c>
    </row>
  </sheetData>
  <mergeCells count="466">
    <mergeCell ref="AE58:AF58"/>
    <mergeCell ref="AG58:AH58"/>
    <mergeCell ref="Q58:R58"/>
    <mergeCell ref="S58:T58"/>
    <mergeCell ref="U58:V58"/>
    <mergeCell ref="W58:X58"/>
    <mergeCell ref="Y58:Z58"/>
    <mergeCell ref="AA58:AB58"/>
    <mergeCell ref="Y53:Z53"/>
    <mergeCell ref="AA53:AB53"/>
    <mergeCell ref="AC53:AD53"/>
    <mergeCell ref="Q53:R53"/>
    <mergeCell ref="S53:T53"/>
    <mergeCell ref="U53:V53"/>
    <mergeCell ref="W53:X53"/>
    <mergeCell ref="AC58:AD58"/>
    <mergeCell ref="Q54:R54"/>
    <mergeCell ref="S54:T54"/>
    <mergeCell ref="U54:V54"/>
    <mergeCell ref="W54:X54"/>
    <mergeCell ref="Y54:Z54"/>
    <mergeCell ref="AA54:AB54"/>
    <mergeCell ref="AC54:AD54"/>
    <mergeCell ref="Q55:R55"/>
    <mergeCell ref="C58:D58"/>
    <mergeCell ref="E58:F58"/>
    <mergeCell ref="G58:H58"/>
    <mergeCell ref="I58:J58"/>
    <mergeCell ref="K58:L58"/>
    <mergeCell ref="M58:N58"/>
    <mergeCell ref="O58:P58"/>
    <mergeCell ref="M53:N53"/>
    <mergeCell ref="O53:P53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M54:N54"/>
    <mergeCell ref="O54:P54"/>
    <mergeCell ref="C55:D55"/>
    <mergeCell ref="E55:F55"/>
    <mergeCell ref="G55:H55"/>
    <mergeCell ref="Y51:Z51"/>
    <mergeCell ref="AA51:AB51"/>
    <mergeCell ref="AC51:AD51"/>
    <mergeCell ref="AE51:AF51"/>
    <mergeCell ref="AG51:AH51"/>
    <mergeCell ref="U51:V51"/>
    <mergeCell ref="W51:X51"/>
    <mergeCell ref="Y52:Z52"/>
    <mergeCell ref="AA52:AB52"/>
    <mergeCell ref="AC52:AD52"/>
    <mergeCell ref="AE52:AF52"/>
    <mergeCell ref="AG52:AH52"/>
    <mergeCell ref="U52:V52"/>
    <mergeCell ref="W52:X52"/>
    <mergeCell ref="C52:D52"/>
    <mergeCell ref="E52:F52"/>
    <mergeCell ref="G52:H52"/>
    <mergeCell ref="I52:J52"/>
    <mergeCell ref="K52:L52"/>
    <mergeCell ref="M51:N51"/>
    <mergeCell ref="O51:P51"/>
    <mergeCell ref="Q51:R51"/>
    <mergeCell ref="S51:T51"/>
    <mergeCell ref="C51:D51"/>
    <mergeCell ref="E51:F51"/>
    <mergeCell ref="G51:H51"/>
    <mergeCell ref="I51:J51"/>
    <mergeCell ref="K51:L51"/>
    <mergeCell ref="M52:N52"/>
    <mergeCell ref="O52:P52"/>
    <mergeCell ref="Q52:R52"/>
    <mergeCell ref="S52:T52"/>
    <mergeCell ref="Y49:Z49"/>
    <mergeCell ref="AA49:AB49"/>
    <mergeCell ref="AC49:AD49"/>
    <mergeCell ref="AE49:AF49"/>
    <mergeCell ref="AG49:AH49"/>
    <mergeCell ref="U49:V49"/>
    <mergeCell ref="W49:X49"/>
    <mergeCell ref="Y50:Z50"/>
    <mergeCell ref="AA50:AB50"/>
    <mergeCell ref="AC50:AD50"/>
    <mergeCell ref="AE50:AF50"/>
    <mergeCell ref="AG50:AH50"/>
    <mergeCell ref="U50:V50"/>
    <mergeCell ref="W50:X50"/>
    <mergeCell ref="C50:D50"/>
    <mergeCell ref="E50:F50"/>
    <mergeCell ref="G50:H50"/>
    <mergeCell ref="I50:J50"/>
    <mergeCell ref="K50:L50"/>
    <mergeCell ref="M49:N49"/>
    <mergeCell ref="O49:P49"/>
    <mergeCell ref="Q49:R49"/>
    <mergeCell ref="S49:T49"/>
    <mergeCell ref="C49:D49"/>
    <mergeCell ref="E49:F49"/>
    <mergeCell ref="G49:H49"/>
    <mergeCell ref="I49:J49"/>
    <mergeCell ref="K49:L49"/>
    <mergeCell ref="M50:N50"/>
    <mergeCell ref="O50:P50"/>
    <mergeCell ref="Q50:R50"/>
    <mergeCell ref="S50:T50"/>
    <mergeCell ref="Y47:Z47"/>
    <mergeCell ref="AA47:AB47"/>
    <mergeCell ref="AC47:AD47"/>
    <mergeCell ref="AE47:AF47"/>
    <mergeCell ref="AG47:AH47"/>
    <mergeCell ref="U47:V47"/>
    <mergeCell ref="W47:X47"/>
    <mergeCell ref="Y48:Z48"/>
    <mergeCell ref="AA48:AB48"/>
    <mergeCell ref="AC48:AD48"/>
    <mergeCell ref="AE48:AF48"/>
    <mergeCell ref="AG48:AH48"/>
    <mergeCell ref="U48:V48"/>
    <mergeCell ref="W48:X48"/>
    <mergeCell ref="C48:D48"/>
    <mergeCell ref="E48:F48"/>
    <mergeCell ref="G48:H48"/>
    <mergeCell ref="I48:J48"/>
    <mergeCell ref="K48:L48"/>
    <mergeCell ref="M47:N47"/>
    <mergeCell ref="O47:P47"/>
    <mergeCell ref="Q47:R47"/>
    <mergeCell ref="S47:T47"/>
    <mergeCell ref="C47:D47"/>
    <mergeCell ref="E47:F47"/>
    <mergeCell ref="G47:H47"/>
    <mergeCell ref="I47:J47"/>
    <mergeCell ref="K47:L47"/>
    <mergeCell ref="M48:N48"/>
    <mergeCell ref="O48:P48"/>
    <mergeCell ref="Q48:R48"/>
    <mergeCell ref="S48:T48"/>
    <mergeCell ref="Y45:Z45"/>
    <mergeCell ref="AA45:AB45"/>
    <mergeCell ref="AC45:AD45"/>
    <mergeCell ref="AE45:AF45"/>
    <mergeCell ref="AG45:AH45"/>
    <mergeCell ref="U45:V45"/>
    <mergeCell ref="W45:X45"/>
    <mergeCell ref="Y46:Z46"/>
    <mergeCell ref="AA46:AB46"/>
    <mergeCell ref="AC46:AD46"/>
    <mergeCell ref="AE46:AF46"/>
    <mergeCell ref="AG46:AH46"/>
    <mergeCell ref="U46:V46"/>
    <mergeCell ref="W46:X46"/>
    <mergeCell ref="C46:D46"/>
    <mergeCell ref="E46:F46"/>
    <mergeCell ref="G46:H46"/>
    <mergeCell ref="I46:J46"/>
    <mergeCell ref="K46:L46"/>
    <mergeCell ref="M45:N45"/>
    <mergeCell ref="O45:P45"/>
    <mergeCell ref="Q45:R45"/>
    <mergeCell ref="S45:T45"/>
    <mergeCell ref="C45:D45"/>
    <mergeCell ref="E45:F45"/>
    <mergeCell ref="G45:H45"/>
    <mergeCell ref="I45:J45"/>
    <mergeCell ref="K45:L45"/>
    <mergeCell ref="M46:N46"/>
    <mergeCell ref="O46:P46"/>
    <mergeCell ref="Q46:R46"/>
    <mergeCell ref="S46:T46"/>
    <mergeCell ref="Y43:Z43"/>
    <mergeCell ref="AA43:AB43"/>
    <mergeCell ref="AC43:AD43"/>
    <mergeCell ref="AE43:AF43"/>
    <mergeCell ref="AG43:AH43"/>
    <mergeCell ref="U43:V43"/>
    <mergeCell ref="W43:X43"/>
    <mergeCell ref="Y44:Z44"/>
    <mergeCell ref="AA44:AB44"/>
    <mergeCell ref="AC44:AD44"/>
    <mergeCell ref="AE44:AF44"/>
    <mergeCell ref="AG44:AH44"/>
    <mergeCell ref="U44:V44"/>
    <mergeCell ref="W44:X44"/>
    <mergeCell ref="C44:D44"/>
    <mergeCell ref="E44:F44"/>
    <mergeCell ref="G44:H44"/>
    <mergeCell ref="I44:J44"/>
    <mergeCell ref="K44:L44"/>
    <mergeCell ref="M43:N43"/>
    <mergeCell ref="O43:P43"/>
    <mergeCell ref="Q43:R43"/>
    <mergeCell ref="S43:T43"/>
    <mergeCell ref="C43:D43"/>
    <mergeCell ref="E43:F43"/>
    <mergeCell ref="G43:H43"/>
    <mergeCell ref="I43:J43"/>
    <mergeCell ref="K43:L43"/>
    <mergeCell ref="M44:N44"/>
    <mergeCell ref="O44:P44"/>
    <mergeCell ref="Q44:R44"/>
    <mergeCell ref="S44:T44"/>
    <mergeCell ref="Y41:Z41"/>
    <mergeCell ref="AA41:AB41"/>
    <mergeCell ref="AC41:AD41"/>
    <mergeCell ref="AE41:AF41"/>
    <mergeCell ref="AG41:AH41"/>
    <mergeCell ref="U41:V41"/>
    <mergeCell ref="W41:X41"/>
    <mergeCell ref="Y42:Z42"/>
    <mergeCell ref="AA42:AB42"/>
    <mergeCell ref="AC42:AD42"/>
    <mergeCell ref="AE42:AF42"/>
    <mergeCell ref="AG42:AH42"/>
    <mergeCell ref="U42:V42"/>
    <mergeCell ref="W42:X42"/>
    <mergeCell ref="C42:D42"/>
    <mergeCell ref="E42:F42"/>
    <mergeCell ref="G42:H42"/>
    <mergeCell ref="I42:J42"/>
    <mergeCell ref="K42:L42"/>
    <mergeCell ref="M41:N41"/>
    <mergeCell ref="O41:P41"/>
    <mergeCell ref="Q41:R41"/>
    <mergeCell ref="S41:T41"/>
    <mergeCell ref="C41:D41"/>
    <mergeCell ref="E41:F41"/>
    <mergeCell ref="G41:H41"/>
    <mergeCell ref="I41:J41"/>
    <mergeCell ref="K41:L41"/>
    <mergeCell ref="M42:N42"/>
    <mergeCell ref="O42:P42"/>
    <mergeCell ref="Q42:R42"/>
    <mergeCell ref="S42:T42"/>
    <mergeCell ref="Y39:Z39"/>
    <mergeCell ref="AA39:AB39"/>
    <mergeCell ref="AC39:AD39"/>
    <mergeCell ref="AE39:AF39"/>
    <mergeCell ref="AG39:AH39"/>
    <mergeCell ref="U39:V39"/>
    <mergeCell ref="W39:X39"/>
    <mergeCell ref="Y40:Z40"/>
    <mergeCell ref="AA40:AB40"/>
    <mergeCell ref="AC40:AD40"/>
    <mergeCell ref="AE40:AF40"/>
    <mergeCell ref="AG40:AH40"/>
    <mergeCell ref="U40:V40"/>
    <mergeCell ref="W40:X40"/>
    <mergeCell ref="C40:D40"/>
    <mergeCell ref="E40:F40"/>
    <mergeCell ref="G40:H40"/>
    <mergeCell ref="I40:J40"/>
    <mergeCell ref="K40:L40"/>
    <mergeCell ref="M39:N39"/>
    <mergeCell ref="O39:P39"/>
    <mergeCell ref="Q39:R39"/>
    <mergeCell ref="S39:T39"/>
    <mergeCell ref="C39:D39"/>
    <mergeCell ref="E39:F39"/>
    <mergeCell ref="G39:H39"/>
    <mergeCell ref="I39:J39"/>
    <mergeCell ref="K39:L39"/>
    <mergeCell ref="M40:N40"/>
    <mergeCell ref="O40:P40"/>
    <mergeCell ref="Q40:R40"/>
    <mergeCell ref="S40:T40"/>
    <mergeCell ref="Y37:Z37"/>
    <mergeCell ref="AA37:AB37"/>
    <mergeCell ref="AC37:AD37"/>
    <mergeCell ref="AE37:AF37"/>
    <mergeCell ref="AG37:AH37"/>
    <mergeCell ref="U37:V37"/>
    <mergeCell ref="W37:X37"/>
    <mergeCell ref="Y38:Z38"/>
    <mergeCell ref="AA38:AB38"/>
    <mergeCell ref="AC38:AD38"/>
    <mergeCell ref="AE38:AF38"/>
    <mergeCell ref="AG38:AH38"/>
    <mergeCell ref="U38:V38"/>
    <mergeCell ref="W38:X38"/>
    <mergeCell ref="U36:V36"/>
    <mergeCell ref="C38:D38"/>
    <mergeCell ref="E38:F38"/>
    <mergeCell ref="G38:H38"/>
    <mergeCell ref="I38:J38"/>
    <mergeCell ref="K38:L38"/>
    <mergeCell ref="M37:N37"/>
    <mergeCell ref="O37:P37"/>
    <mergeCell ref="Q37:R37"/>
    <mergeCell ref="S37:T37"/>
    <mergeCell ref="C37:D37"/>
    <mergeCell ref="E37:F37"/>
    <mergeCell ref="G37:H37"/>
    <mergeCell ref="I37:J37"/>
    <mergeCell ref="K37:L37"/>
    <mergeCell ref="M38:N38"/>
    <mergeCell ref="O38:P38"/>
    <mergeCell ref="Q38:R38"/>
    <mergeCell ref="S38:T38"/>
    <mergeCell ref="AA30:AB30"/>
    <mergeCell ref="M36:N36"/>
    <mergeCell ref="O36:P36"/>
    <mergeCell ref="Q36:R36"/>
    <mergeCell ref="S36:T36"/>
    <mergeCell ref="AE30:AF30"/>
    <mergeCell ref="AG30:AH30"/>
    <mergeCell ref="C31:AI31"/>
    <mergeCell ref="C36:D36"/>
    <mergeCell ref="E36:F36"/>
    <mergeCell ref="G36:H36"/>
    <mergeCell ref="I36:J36"/>
    <mergeCell ref="K36:L36"/>
    <mergeCell ref="O30:P30"/>
    <mergeCell ref="Q30:R30"/>
    <mergeCell ref="S30:T30"/>
    <mergeCell ref="U30:V30"/>
    <mergeCell ref="W30:X30"/>
    <mergeCell ref="Y30:Z30"/>
    <mergeCell ref="Y36:Z36"/>
    <mergeCell ref="AA36:AB36"/>
    <mergeCell ref="AC36:AD36"/>
    <mergeCell ref="AE36:AF36"/>
    <mergeCell ref="AG36:AH36"/>
    <mergeCell ref="AC30:AD30"/>
    <mergeCell ref="W36:X36"/>
    <mergeCell ref="AA3:AB3"/>
    <mergeCell ref="AC3:AD3"/>
    <mergeCell ref="AE3:AF3"/>
    <mergeCell ref="AG3:AH3"/>
    <mergeCell ref="C30:D30"/>
    <mergeCell ref="E30:F30"/>
    <mergeCell ref="G30:H30"/>
    <mergeCell ref="I30:J30"/>
    <mergeCell ref="K30:L30"/>
    <mergeCell ref="M30:N30"/>
    <mergeCell ref="M3:N3"/>
    <mergeCell ref="O3:P3"/>
    <mergeCell ref="Q3:R3"/>
    <mergeCell ref="S3:T3"/>
    <mergeCell ref="U3:V3"/>
    <mergeCell ref="W3:X3"/>
    <mergeCell ref="C3:D3"/>
    <mergeCell ref="E3:F3"/>
    <mergeCell ref="Y3:Z3"/>
    <mergeCell ref="G3:H3"/>
    <mergeCell ref="I3:J3"/>
    <mergeCell ref="K3:L3"/>
    <mergeCell ref="S55:T55"/>
    <mergeCell ref="U55:V55"/>
    <mergeCell ref="W55:X55"/>
    <mergeCell ref="Y55:Z55"/>
    <mergeCell ref="AC55:AD55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B2:AJ2"/>
    <mergeCell ref="U57:V57"/>
    <mergeCell ref="W57:X57"/>
    <mergeCell ref="Y57:Z57"/>
    <mergeCell ref="AA57:AB57"/>
    <mergeCell ref="AC57:AD57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6:V56"/>
    <mergeCell ref="W56:X56"/>
    <mergeCell ref="Y56:Z56"/>
    <mergeCell ref="AA56:AB56"/>
    <mergeCell ref="AC56:AD56"/>
    <mergeCell ref="I55:J55"/>
    <mergeCell ref="K55:L55"/>
    <mergeCell ref="M55:N55"/>
    <mergeCell ref="O55:P55"/>
    <mergeCell ref="AE53:AF53"/>
    <mergeCell ref="AG53:AH53"/>
    <mergeCell ref="AE54:AF54"/>
    <mergeCell ref="AG54:AH54"/>
    <mergeCell ref="AE55:AF55"/>
    <mergeCell ref="AG55:AH55"/>
    <mergeCell ref="AE56:AF56"/>
    <mergeCell ref="AG56:AH56"/>
    <mergeCell ref="AE57:AF57"/>
    <mergeCell ref="AG57:AH57"/>
    <mergeCell ref="W59:X59"/>
    <mergeCell ref="Y59:Z59"/>
    <mergeCell ref="AA59:AB59"/>
    <mergeCell ref="AC59:AD59"/>
    <mergeCell ref="AE59:AF59"/>
    <mergeCell ref="AG59:AH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C59:D59"/>
    <mergeCell ref="E59:F59"/>
    <mergeCell ref="G61:H61"/>
    <mergeCell ref="I61:J61"/>
    <mergeCell ref="K61:L61"/>
    <mergeCell ref="M61:N61"/>
    <mergeCell ref="O61:P61"/>
    <mergeCell ref="Q61:R61"/>
    <mergeCell ref="S61:T61"/>
    <mergeCell ref="U59:V59"/>
    <mergeCell ref="G59:H59"/>
    <mergeCell ref="I59:J59"/>
    <mergeCell ref="K59:L59"/>
    <mergeCell ref="M59:N59"/>
    <mergeCell ref="O59:P59"/>
    <mergeCell ref="Q59:R59"/>
    <mergeCell ref="S59:T59"/>
    <mergeCell ref="U61:V61"/>
    <mergeCell ref="W61:X61"/>
    <mergeCell ref="Y61:Z61"/>
    <mergeCell ref="AA61:AB61"/>
    <mergeCell ref="AC61:AD61"/>
    <mergeCell ref="AE61:AF61"/>
    <mergeCell ref="AG61:AH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C61:D61"/>
    <mergeCell ref="E61:F61"/>
  </mergeCells>
  <conditionalFormatting sqref="C4:AH30">
    <cfRule type="cellIs" dxfId="308" priority="102" operator="equal">
      <formula>"LV"</formula>
    </cfRule>
    <cfRule type="cellIs" dxfId="307" priority="103" operator="equal">
      <formula>"LAR"</formula>
    </cfRule>
    <cfRule type="cellIs" dxfId="306" priority="104" operator="equal">
      <formula>"DET"</formula>
    </cfRule>
    <cfRule type="cellIs" dxfId="305" priority="105" operator="equal">
      <formula>"NYJ"</formula>
    </cfRule>
    <cfRule type="cellIs" dxfId="304" priority="106" operator="equal">
      <formula>"GB"</formula>
    </cfRule>
    <cfRule type="cellIs" dxfId="303" priority="107" operator="equal">
      <formula>"CHI"</formula>
    </cfRule>
    <cfRule type="cellIs" dxfId="302" priority="108" operator="equal">
      <formula>"ARI"</formula>
    </cfRule>
    <cfRule type="cellIs" dxfId="301" priority="109" operator="equal">
      <formula>"WAS"</formula>
    </cfRule>
    <cfRule type="cellIs" dxfId="300" priority="110" operator="equal">
      <formula>"CAR"</formula>
    </cfRule>
    <cfRule type="cellIs" dxfId="299" priority="111" operator="equal">
      <formula>"DAL"</formula>
    </cfRule>
    <cfRule type="cellIs" dxfId="298" priority="112" operator="equal">
      <formula>"DEN"</formula>
    </cfRule>
    <cfRule type="cellIs" dxfId="297" priority="113" operator="equal">
      <formula>"SEA"</formula>
    </cfRule>
    <cfRule type="cellIs" dxfId="296" priority="114" operator="equal">
      <formula>"LAC"</formula>
    </cfRule>
    <cfRule type="cellIs" dxfId="295" priority="115" operator="equal">
      <formula>"KC"</formula>
    </cfRule>
    <cfRule type="cellIs" dxfId="294" priority="116" operator="equal">
      <formula>"CLE"</formula>
    </cfRule>
    <cfRule type="cellIs" dxfId="293" priority="117" operator="equal">
      <formula>"PIT"</formula>
    </cfRule>
    <cfRule type="cellIs" dxfId="292" priority="118" operator="equal">
      <formula>"IND"</formula>
    </cfRule>
    <cfRule type="cellIs" dxfId="291" priority="119" operator="equal">
      <formula>"CIN"</formula>
    </cfRule>
    <cfRule type="cellIs" dxfId="290" priority="120" operator="equal">
      <formula>"MIA"</formula>
    </cfRule>
    <cfRule type="cellIs" dxfId="289" priority="121" operator="equal">
      <formula>"TEN"</formula>
    </cfRule>
    <cfRule type="cellIs" dxfId="288" priority="122" operator="equal">
      <formula>"MIN"</formula>
    </cfRule>
    <cfRule type="cellIs" dxfId="287" priority="123" operator="equal">
      <formula>"SF"</formula>
    </cfRule>
    <cfRule type="cellIs" dxfId="286" priority="124" operator="equal">
      <formula>"NE"</formula>
    </cfRule>
    <cfRule type="cellIs" dxfId="285" priority="125" operator="equal">
      <formula>"HOU"</formula>
    </cfRule>
    <cfRule type="cellIs" dxfId="284" priority="126" operator="equal">
      <formula>"NO"</formula>
    </cfRule>
    <cfRule type="cellIs" dxfId="283" priority="127" operator="equal">
      <formula>"TB"</formula>
    </cfRule>
    <cfRule type="cellIs" dxfId="282" priority="128" operator="equal">
      <formula>"NYG"</formula>
    </cfRule>
    <cfRule type="cellIs" dxfId="281" priority="129" operator="equal">
      <formula>"JAX"</formula>
    </cfRule>
    <cfRule type="cellIs" dxfId="280" priority="130" operator="equal">
      <formula>"BAL"</formula>
    </cfRule>
    <cfRule type="cellIs" dxfId="279" priority="131" operator="equal">
      <formula>"BUF"</formula>
    </cfRule>
    <cfRule type="cellIs" dxfId="278" priority="132" operator="equal">
      <formula>"PHI"</formula>
    </cfRule>
    <cfRule type="cellIs" dxfId="277" priority="133" operator="equal">
      <formula>"ATL"</formula>
    </cfRule>
  </conditionalFormatting>
  <conditionalFormatting sqref="AJ4:AJ29">
    <cfRule type="top10" dxfId="276" priority="1" rank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814B-7A5F-42BC-94D7-9B5C035858F1}">
  <dimension ref="A1:AJ62"/>
  <sheetViews>
    <sheetView showGridLines="0" showZeros="0" zoomScale="96" zoomScaleNormal="96" workbookViewId="0">
      <selection activeCell="AJ59" sqref="AJ59"/>
    </sheetView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customWidth="1"/>
    <col min="32" max="32" width="3.109375" customWidth="1"/>
    <col min="33" max="33" width="6.44140625" customWidth="1"/>
    <col min="34" max="34" width="3.109375" customWidth="1"/>
    <col min="35" max="35" width="8.6640625" hidden="1" customWidth="1"/>
    <col min="36" max="36" width="8.5546875" customWidth="1"/>
  </cols>
  <sheetData>
    <row r="1" spans="1:36" ht="3.8" customHeight="1" x14ac:dyDescent="0.3">
      <c r="B1" t="s">
        <v>17</v>
      </c>
    </row>
    <row r="2" spans="1:36" thickBot="1" x14ac:dyDescent="0.35">
      <c r="B2" s="188" t="s">
        <v>55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thickBot="1" x14ac:dyDescent="0.35">
      <c r="B3" s="69" t="s">
        <v>0</v>
      </c>
      <c r="C3" s="200" t="s">
        <v>279</v>
      </c>
      <c r="D3" s="201"/>
      <c r="E3" s="200" t="s">
        <v>72</v>
      </c>
      <c r="F3" s="201"/>
      <c r="G3" s="200" t="s">
        <v>46</v>
      </c>
      <c r="H3" s="201"/>
      <c r="I3" s="202" t="s">
        <v>172</v>
      </c>
      <c r="J3" s="187"/>
      <c r="K3" s="202" t="s">
        <v>280</v>
      </c>
      <c r="L3" s="187"/>
      <c r="M3" s="202" t="s">
        <v>281</v>
      </c>
      <c r="N3" s="187"/>
      <c r="O3" s="202" t="s">
        <v>282</v>
      </c>
      <c r="P3" s="187"/>
      <c r="Q3" s="192" t="s">
        <v>68</v>
      </c>
      <c r="R3" s="191"/>
      <c r="S3" s="202" t="s">
        <v>283</v>
      </c>
      <c r="T3" s="187"/>
      <c r="U3" s="192" t="s">
        <v>284</v>
      </c>
      <c r="V3" s="191"/>
      <c r="W3" s="202" t="s">
        <v>285</v>
      </c>
      <c r="X3" s="187"/>
      <c r="Y3" s="192" t="s">
        <v>112</v>
      </c>
      <c r="Z3" s="191"/>
      <c r="AA3" s="202" t="s">
        <v>286</v>
      </c>
      <c r="AB3" s="187"/>
      <c r="AC3" s="202" t="s">
        <v>287</v>
      </c>
      <c r="AD3" s="187"/>
      <c r="AE3" s="192" t="s">
        <v>176</v>
      </c>
      <c r="AF3" s="183"/>
      <c r="AG3" s="178" t="s">
        <v>168</v>
      </c>
      <c r="AH3" s="179"/>
      <c r="AI3" s="22" t="s">
        <v>38</v>
      </c>
      <c r="AJ3" s="62" t="s">
        <v>16</v>
      </c>
    </row>
    <row r="4" spans="1:36" ht="14.4" x14ac:dyDescent="0.3">
      <c r="A4">
        <f>RANK(AJ4,$AJ$4:$AJ$29,0)</f>
        <v>8</v>
      </c>
      <c r="B4" s="86" t="str">
        <f>'Week 1'!B4</f>
        <v>Tyson</v>
      </c>
      <c r="C4" s="3" t="s">
        <v>123</v>
      </c>
      <c r="D4" s="61">
        <v>3</v>
      </c>
      <c r="E4" s="3" t="s">
        <v>138</v>
      </c>
      <c r="F4" s="61">
        <v>6</v>
      </c>
      <c r="G4" s="3" t="s">
        <v>128</v>
      </c>
      <c r="H4" s="61">
        <v>10</v>
      </c>
      <c r="I4" s="3" t="s">
        <v>133</v>
      </c>
      <c r="J4" s="61">
        <v>4</v>
      </c>
      <c r="K4" s="3" t="s">
        <v>147</v>
      </c>
      <c r="L4" s="61">
        <v>1</v>
      </c>
      <c r="M4" s="3" t="s">
        <v>163</v>
      </c>
      <c r="N4" s="61">
        <v>9</v>
      </c>
      <c r="O4" s="3" t="s">
        <v>127</v>
      </c>
      <c r="P4" s="61">
        <v>11</v>
      </c>
      <c r="Q4" s="3" t="s">
        <v>136</v>
      </c>
      <c r="R4" s="61">
        <v>5</v>
      </c>
      <c r="S4" s="3" t="s">
        <v>153</v>
      </c>
      <c r="T4" s="61">
        <v>7</v>
      </c>
      <c r="U4" s="3" t="s">
        <v>134</v>
      </c>
      <c r="V4" s="61">
        <v>12</v>
      </c>
      <c r="W4" s="3" t="s">
        <v>141</v>
      </c>
      <c r="X4" s="61">
        <v>2</v>
      </c>
      <c r="Y4" s="3" t="s">
        <v>143</v>
      </c>
      <c r="Z4" s="61">
        <v>15</v>
      </c>
      <c r="AA4" s="3" t="s">
        <v>144</v>
      </c>
      <c r="AB4" s="61">
        <v>14</v>
      </c>
      <c r="AC4" s="3" t="s">
        <v>161</v>
      </c>
      <c r="AD4" s="61">
        <v>8</v>
      </c>
      <c r="AE4" s="3" t="s">
        <v>152</v>
      </c>
      <c r="AF4" s="61">
        <v>16</v>
      </c>
      <c r="AG4" s="3" t="s">
        <v>154</v>
      </c>
      <c r="AH4" s="61">
        <v>13</v>
      </c>
      <c r="AI4" s="49">
        <f t="shared" ref="AI4:AI29" si="0">SUM(D4:AH4)</f>
        <v>136</v>
      </c>
      <c r="AJ4" s="50">
        <f t="shared" ref="AJ4:AJ29" si="1">SUM(C37:AH37)</f>
        <v>110</v>
      </c>
    </row>
    <row r="5" spans="1:36" ht="14.4" customHeight="1" x14ac:dyDescent="0.3">
      <c r="A5">
        <f t="shared" ref="A5:A29" si="2">RANK(AJ5,$AJ$4:$AJ$29,0)</f>
        <v>24</v>
      </c>
      <c r="B5" s="87" t="str">
        <f>'Week 1'!B5</f>
        <v>Ben</v>
      </c>
      <c r="C5" s="95" t="s">
        <v>384</v>
      </c>
      <c r="D5" s="96">
        <v>7</v>
      </c>
      <c r="E5" s="95" t="s">
        <v>351</v>
      </c>
      <c r="F5" s="96">
        <v>4</v>
      </c>
      <c r="G5" s="95" t="s">
        <v>352</v>
      </c>
      <c r="H5" s="96">
        <v>9</v>
      </c>
      <c r="I5" s="95" t="s">
        <v>354</v>
      </c>
      <c r="J5" s="96">
        <v>3</v>
      </c>
      <c r="K5" s="95" t="s">
        <v>359</v>
      </c>
      <c r="L5" s="96">
        <v>6</v>
      </c>
      <c r="M5" s="95" t="s">
        <v>341</v>
      </c>
      <c r="N5" s="96">
        <v>2</v>
      </c>
      <c r="O5" s="95" t="s">
        <v>357</v>
      </c>
      <c r="P5" s="96">
        <v>8</v>
      </c>
      <c r="Q5" s="95" t="s">
        <v>342</v>
      </c>
      <c r="R5" s="96">
        <v>5</v>
      </c>
      <c r="S5" s="95" t="s">
        <v>366</v>
      </c>
      <c r="T5" s="96">
        <v>1</v>
      </c>
      <c r="U5" s="95" t="s">
        <v>345</v>
      </c>
      <c r="V5" s="96">
        <v>14</v>
      </c>
      <c r="W5" s="95" t="s">
        <v>344</v>
      </c>
      <c r="X5" s="96">
        <v>13</v>
      </c>
      <c r="Y5" s="95" t="s">
        <v>363</v>
      </c>
      <c r="Z5" s="96">
        <v>15</v>
      </c>
      <c r="AA5" s="95" t="s">
        <v>350</v>
      </c>
      <c r="AB5" s="96">
        <v>12</v>
      </c>
      <c r="AC5" s="95" t="s">
        <v>338</v>
      </c>
      <c r="AD5" s="96">
        <v>10</v>
      </c>
      <c r="AE5" s="95" t="s">
        <v>355</v>
      </c>
      <c r="AF5" s="96">
        <v>11</v>
      </c>
      <c r="AG5" s="95" t="s">
        <v>347</v>
      </c>
      <c r="AH5" s="96">
        <v>16</v>
      </c>
      <c r="AI5" s="16">
        <f t="shared" si="0"/>
        <v>136</v>
      </c>
      <c r="AJ5" s="8">
        <f t="shared" si="1"/>
        <v>93</v>
      </c>
    </row>
    <row r="6" spans="1:36" ht="14.4" x14ac:dyDescent="0.3">
      <c r="A6">
        <f t="shared" si="2"/>
        <v>16</v>
      </c>
      <c r="B6" s="85" t="str">
        <f>'Week 1'!B6</f>
        <v>Trevor</v>
      </c>
      <c r="C6" s="94" t="s">
        <v>123</v>
      </c>
      <c r="D6" s="165">
        <v>5</v>
      </c>
      <c r="E6" s="94" t="s">
        <v>149</v>
      </c>
      <c r="F6" s="165">
        <v>4</v>
      </c>
      <c r="G6" s="94" t="s">
        <v>137</v>
      </c>
      <c r="H6" s="165">
        <v>3</v>
      </c>
      <c r="I6" s="94" t="s">
        <v>133</v>
      </c>
      <c r="J6" s="165">
        <v>15</v>
      </c>
      <c r="K6" s="94" t="s">
        <v>160</v>
      </c>
      <c r="L6" s="165">
        <v>7</v>
      </c>
      <c r="M6" s="94" t="s">
        <v>163</v>
      </c>
      <c r="N6" s="165">
        <v>6</v>
      </c>
      <c r="O6" s="94" t="s">
        <v>127</v>
      </c>
      <c r="P6" s="165">
        <v>16</v>
      </c>
      <c r="Q6" s="94" t="s">
        <v>155</v>
      </c>
      <c r="R6" s="165">
        <v>2</v>
      </c>
      <c r="S6" s="94" t="s">
        <v>142</v>
      </c>
      <c r="T6" s="165">
        <v>1</v>
      </c>
      <c r="U6" s="94" t="s">
        <v>134</v>
      </c>
      <c r="V6" s="165">
        <v>8</v>
      </c>
      <c r="W6" s="94" t="s">
        <v>198</v>
      </c>
      <c r="X6" s="165">
        <v>10</v>
      </c>
      <c r="Y6" s="94" t="s">
        <v>143</v>
      </c>
      <c r="Z6" s="165">
        <v>14</v>
      </c>
      <c r="AA6" s="94" t="s">
        <v>144</v>
      </c>
      <c r="AB6" s="165">
        <v>11</v>
      </c>
      <c r="AC6" s="94" t="s">
        <v>161</v>
      </c>
      <c r="AD6" s="165">
        <v>9</v>
      </c>
      <c r="AE6" s="94" t="s">
        <v>152</v>
      </c>
      <c r="AF6" s="165">
        <v>13</v>
      </c>
      <c r="AG6" s="94" t="s">
        <v>154</v>
      </c>
      <c r="AH6" s="165">
        <v>12</v>
      </c>
      <c r="AI6" s="51">
        <f t="shared" si="0"/>
        <v>136</v>
      </c>
      <c r="AJ6" s="5">
        <f t="shared" si="1"/>
        <v>101</v>
      </c>
    </row>
    <row r="7" spans="1:36" ht="14.4" customHeight="1" x14ac:dyDescent="0.3">
      <c r="A7">
        <f t="shared" si="2"/>
        <v>18</v>
      </c>
      <c r="B7" s="84" t="str">
        <f>'Week 1'!B7</f>
        <v>Alex</v>
      </c>
      <c r="C7" s="95" t="s">
        <v>384</v>
      </c>
      <c r="D7" s="96">
        <v>8</v>
      </c>
      <c r="E7" s="95" t="s">
        <v>351</v>
      </c>
      <c r="F7" s="96">
        <v>1</v>
      </c>
      <c r="G7" s="95" t="s">
        <v>352</v>
      </c>
      <c r="H7" s="96">
        <v>6</v>
      </c>
      <c r="I7" s="95" t="s">
        <v>354</v>
      </c>
      <c r="J7" s="96">
        <v>13</v>
      </c>
      <c r="K7" s="95" t="s">
        <v>359</v>
      </c>
      <c r="L7" s="96">
        <v>4</v>
      </c>
      <c r="M7" s="95" t="s">
        <v>362</v>
      </c>
      <c r="N7" s="96">
        <v>5</v>
      </c>
      <c r="O7" s="95" t="s">
        <v>357</v>
      </c>
      <c r="P7" s="96">
        <v>12</v>
      </c>
      <c r="Q7" s="95" t="s">
        <v>342</v>
      </c>
      <c r="R7" s="96">
        <v>2</v>
      </c>
      <c r="S7" s="95" t="s">
        <v>366</v>
      </c>
      <c r="T7" s="96">
        <v>7</v>
      </c>
      <c r="U7" s="95" t="s">
        <v>345</v>
      </c>
      <c r="V7" s="96">
        <v>11</v>
      </c>
      <c r="W7" s="95" t="s">
        <v>344</v>
      </c>
      <c r="X7" s="96">
        <v>9</v>
      </c>
      <c r="Y7" s="95" t="s">
        <v>363</v>
      </c>
      <c r="Z7" s="96">
        <v>15</v>
      </c>
      <c r="AA7" s="95" t="s">
        <v>350</v>
      </c>
      <c r="AB7" s="96">
        <v>14</v>
      </c>
      <c r="AC7" s="95" t="s">
        <v>338</v>
      </c>
      <c r="AD7" s="96">
        <v>3</v>
      </c>
      <c r="AE7" s="95" t="s">
        <v>355</v>
      </c>
      <c r="AF7" s="96">
        <v>10</v>
      </c>
      <c r="AG7" s="95" t="s">
        <v>347</v>
      </c>
      <c r="AH7" s="96">
        <v>16</v>
      </c>
      <c r="AI7" s="16">
        <f t="shared" si="0"/>
        <v>136</v>
      </c>
      <c r="AJ7" s="8">
        <f t="shared" si="1"/>
        <v>100</v>
      </c>
    </row>
    <row r="8" spans="1:36" ht="14.4" x14ac:dyDescent="0.3">
      <c r="A8">
        <f t="shared" si="2"/>
        <v>11</v>
      </c>
      <c r="B8" s="85" t="str">
        <f>'Week 1'!B8</f>
        <v>Katelyn</v>
      </c>
      <c r="C8" s="94" t="s">
        <v>384</v>
      </c>
      <c r="D8" s="165">
        <v>2</v>
      </c>
      <c r="E8" s="94" t="s">
        <v>351</v>
      </c>
      <c r="F8" s="165">
        <v>3</v>
      </c>
      <c r="G8" s="94" t="s">
        <v>352</v>
      </c>
      <c r="H8" s="165">
        <v>8</v>
      </c>
      <c r="I8" s="94" t="s">
        <v>354</v>
      </c>
      <c r="J8" s="165">
        <v>13</v>
      </c>
      <c r="K8" s="94" t="s">
        <v>359</v>
      </c>
      <c r="L8" s="165">
        <v>1</v>
      </c>
      <c r="M8" s="94" t="s">
        <v>341</v>
      </c>
      <c r="N8" s="165">
        <v>7</v>
      </c>
      <c r="O8" s="94" t="s">
        <v>357</v>
      </c>
      <c r="P8" s="165">
        <v>15</v>
      </c>
      <c r="Q8" s="94" t="s">
        <v>342</v>
      </c>
      <c r="R8" s="165">
        <v>6</v>
      </c>
      <c r="S8" s="94" t="s">
        <v>366</v>
      </c>
      <c r="T8" s="165">
        <v>12</v>
      </c>
      <c r="U8" s="94" t="s">
        <v>345</v>
      </c>
      <c r="V8" s="165">
        <v>9</v>
      </c>
      <c r="W8" s="94" t="s">
        <v>344</v>
      </c>
      <c r="X8" s="165">
        <v>5</v>
      </c>
      <c r="Y8" s="94" t="s">
        <v>363</v>
      </c>
      <c r="Z8" s="165">
        <v>14</v>
      </c>
      <c r="AA8" s="94" t="s">
        <v>350</v>
      </c>
      <c r="AB8" s="165">
        <v>11</v>
      </c>
      <c r="AC8" s="94" t="s">
        <v>338</v>
      </c>
      <c r="AD8" s="165">
        <v>4</v>
      </c>
      <c r="AE8" s="94" t="s">
        <v>355</v>
      </c>
      <c r="AF8" s="165">
        <v>16</v>
      </c>
      <c r="AG8" s="94" t="s">
        <v>347</v>
      </c>
      <c r="AH8" s="165">
        <v>10</v>
      </c>
      <c r="AI8" s="51">
        <f t="shared" si="0"/>
        <v>136</v>
      </c>
      <c r="AJ8" s="5">
        <f t="shared" si="1"/>
        <v>107</v>
      </c>
    </row>
    <row r="9" spans="1:36" ht="14.4" customHeight="1" x14ac:dyDescent="0.3">
      <c r="A9">
        <f t="shared" si="2"/>
        <v>26</v>
      </c>
      <c r="B9" s="92" t="str">
        <f>'Week 1'!B9</f>
        <v>Shelby</v>
      </c>
      <c r="C9" s="95" t="s">
        <v>384</v>
      </c>
      <c r="D9" s="96">
        <v>3</v>
      </c>
      <c r="E9" s="95" t="s">
        <v>351</v>
      </c>
      <c r="F9" s="96">
        <v>14</v>
      </c>
      <c r="G9" s="95" t="s">
        <v>346</v>
      </c>
      <c r="H9" s="96">
        <v>8</v>
      </c>
      <c r="I9" s="95" t="s">
        <v>354</v>
      </c>
      <c r="J9" s="96">
        <v>9</v>
      </c>
      <c r="K9" s="95" t="s">
        <v>359</v>
      </c>
      <c r="L9" s="96">
        <v>7</v>
      </c>
      <c r="M9" s="95" t="s">
        <v>362</v>
      </c>
      <c r="N9" s="96">
        <v>6</v>
      </c>
      <c r="O9" s="95" t="s">
        <v>357</v>
      </c>
      <c r="P9" s="96">
        <v>11</v>
      </c>
      <c r="Q9" s="95" t="s">
        <v>342</v>
      </c>
      <c r="R9" s="96">
        <v>1</v>
      </c>
      <c r="S9" s="95" t="s">
        <v>366</v>
      </c>
      <c r="T9" s="96">
        <v>10</v>
      </c>
      <c r="U9" s="95" t="s">
        <v>345</v>
      </c>
      <c r="V9" s="96">
        <v>13</v>
      </c>
      <c r="W9" s="95" t="s">
        <v>344</v>
      </c>
      <c r="X9" s="96">
        <v>2</v>
      </c>
      <c r="Y9" s="95" t="s">
        <v>363</v>
      </c>
      <c r="Z9" s="96">
        <v>15</v>
      </c>
      <c r="AA9" s="95" t="s">
        <v>350</v>
      </c>
      <c r="AB9" s="96">
        <v>16</v>
      </c>
      <c r="AC9" s="95" t="s">
        <v>338</v>
      </c>
      <c r="AD9" s="96">
        <v>4</v>
      </c>
      <c r="AE9" s="95" t="s">
        <v>355</v>
      </c>
      <c r="AF9" s="96">
        <v>12</v>
      </c>
      <c r="AG9" s="95" t="s">
        <v>347</v>
      </c>
      <c r="AH9" s="96">
        <v>5</v>
      </c>
      <c r="AI9" s="16">
        <f t="shared" si="0"/>
        <v>136</v>
      </c>
      <c r="AJ9" s="8">
        <f t="shared" si="1"/>
        <v>83</v>
      </c>
    </row>
    <row r="10" spans="1:36" ht="14.4" x14ac:dyDescent="0.3">
      <c r="A10">
        <f t="shared" si="2"/>
        <v>12</v>
      </c>
      <c r="B10" s="85" t="str">
        <f>'Week 1'!B10</f>
        <v>Chris</v>
      </c>
      <c r="C10" s="94" t="s">
        <v>384</v>
      </c>
      <c r="D10" s="165">
        <v>8</v>
      </c>
      <c r="E10" s="94" t="s">
        <v>401</v>
      </c>
      <c r="F10" s="165">
        <v>7</v>
      </c>
      <c r="G10" s="94" t="s">
        <v>352</v>
      </c>
      <c r="H10" s="165">
        <v>3</v>
      </c>
      <c r="I10" s="94" t="s">
        <v>354</v>
      </c>
      <c r="J10" s="165">
        <v>9</v>
      </c>
      <c r="K10" s="94" t="s">
        <v>359</v>
      </c>
      <c r="L10" s="165">
        <v>10</v>
      </c>
      <c r="M10" s="94" t="s">
        <v>362</v>
      </c>
      <c r="N10" s="165">
        <v>2</v>
      </c>
      <c r="O10" s="94" t="s">
        <v>357</v>
      </c>
      <c r="P10" s="165">
        <v>11</v>
      </c>
      <c r="Q10" s="94" t="s">
        <v>360</v>
      </c>
      <c r="R10" s="165">
        <v>1</v>
      </c>
      <c r="S10" s="94" t="s">
        <v>366</v>
      </c>
      <c r="T10" s="165">
        <v>12</v>
      </c>
      <c r="U10" s="94" t="s">
        <v>345</v>
      </c>
      <c r="V10" s="165">
        <v>13</v>
      </c>
      <c r="W10" s="94" t="s">
        <v>344</v>
      </c>
      <c r="X10" s="165">
        <v>4</v>
      </c>
      <c r="Y10" s="94" t="s">
        <v>363</v>
      </c>
      <c r="Z10" s="165">
        <v>14</v>
      </c>
      <c r="AA10" s="94" t="s">
        <v>350</v>
      </c>
      <c r="AB10" s="165">
        <v>5</v>
      </c>
      <c r="AC10" s="94" t="s">
        <v>338</v>
      </c>
      <c r="AD10" s="165">
        <v>16</v>
      </c>
      <c r="AE10" s="94" t="s">
        <v>355</v>
      </c>
      <c r="AF10" s="165">
        <v>6</v>
      </c>
      <c r="AG10" s="94" t="s">
        <v>347</v>
      </c>
      <c r="AH10" s="165">
        <v>15</v>
      </c>
      <c r="AI10" s="51">
        <f t="shared" si="0"/>
        <v>136</v>
      </c>
      <c r="AJ10" s="5">
        <f t="shared" si="1"/>
        <v>106</v>
      </c>
    </row>
    <row r="11" spans="1:36" ht="14.4" customHeight="1" x14ac:dyDescent="0.3">
      <c r="A11">
        <f t="shared" si="2"/>
        <v>4</v>
      </c>
      <c r="B11" s="84" t="str">
        <f>'Week 1'!B11</f>
        <v>Jeremy</v>
      </c>
      <c r="C11" s="95" t="s">
        <v>123</v>
      </c>
      <c r="D11" s="96">
        <v>6</v>
      </c>
      <c r="E11" s="95" t="s">
        <v>138</v>
      </c>
      <c r="F11" s="96">
        <v>3</v>
      </c>
      <c r="G11" s="95" t="s">
        <v>128</v>
      </c>
      <c r="H11" s="96">
        <v>5</v>
      </c>
      <c r="I11" s="95" t="s">
        <v>133</v>
      </c>
      <c r="J11" s="96">
        <v>14</v>
      </c>
      <c r="K11" s="95" t="s">
        <v>160</v>
      </c>
      <c r="L11" s="96">
        <v>9</v>
      </c>
      <c r="M11" s="95" t="s">
        <v>163</v>
      </c>
      <c r="N11" s="96">
        <v>2</v>
      </c>
      <c r="O11" s="95" t="s">
        <v>127</v>
      </c>
      <c r="P11" s="96">
        <v>10</v>
      </c>
      <c r="Q11" s="95" t="s">
        <v>155</v>
      </c>
      <c r="R11" s="96">
        <v>1</v>
      </c>
      <c r="S11" s="95" t="s">
        <v>153</v>
      </c>
      <c r="T11" s="96">
        <v>8</v>
      </c>
      <c r="U11" s="95" t="s">
        <v>134</v>
      </c>
      <c r="V11" s="96">
        <v>12</v>
      </c>
      <c r="W11" s="95" t="s">
        <v>198</v>
      </c>
      <c r="X11" s="96">
        <v>7</v>
      </c>
      <c r="Y11" s="95" t="s">
        <v>143</v>
      </c>
      <c r="Z11" s="96">
        <v>4</v>
      </c>
      <c r="AA11" s="95" t="s">
        <v>144</v>
      </c>
      <c r="AB11" s="96">
        <v>11</v>
      </c>
      <c r="AC11" s="95" t="s">
        <v>161</v>
      </c>
      <c r="AD11" s="96">
        <v>13</v>
      </c>
      <c r="AE11" s="95" t="s">
        <v>152</v>
      </c>
      <c r="AF11" s="96">
        <v>15</v>
      </c>
      <c r="AG11" s="95" t="s">
        <v>154</v>
      </c>
      <c r="AH11" s="96">
        <v>16</v>
      </c>
      <c r="AI11" s="16">
        <f t="shared" si="0"/>
        <v>136</v>
      </c>
      <c r="AJ11" s="8">
        <f t="shared" si="1"/>
        <v>113</v>
      </c>
    </row>
    <row r="12" spans="1:36" ht="14.4" x14ac:dyDescent="0.3">
      <c r="A12">
        <f t="shared" si="2"/>
        <v>19</v>
      </c>
      <c r="B12" s="85" t="str">
        <f>'Week 1'!B12</f>
        <v>Sam</v>
      </c>
      <c r="C12" s="94" t="s">
        <v>132</v>
      </c>
      <c r="D12" s="165">
        <v>7</v>
      </c>
      <c r="E12" s="94" t="s">
        <v>138</v>
      </c>
      <c r="F12" s="165">
        <v>6</v>
      </c>
      <c r="G12" s="94" t="s">
        <v>128</v>
      </c>
      <c r="H12" s="165">
        <v>8</v>
      </c>
      <c r="I12" s="94" t="s">
        <v>133</v>
      </c>
      <c r="J12" s="165">
        <v>9</v>
      </c>
      <c r="K12" s="94" t="s">
        <v>160</v>
      </c>
      <c r="L12" s="165">
        <v>1</v>
      </c>
      <c r="M12" s="94" t="s">
        <v>163</v>
      </c>
      <c r="N12" s="165">
        <v>10</v>
      </c>
      <c r="O12" s="94" t="s">
        <v>127</v>
      </c>
      <c r="P12" s="165">
        <v>11</v>
      </c>
      <c r="Q12" s="94" t="s">
        <v>136</v>
      </c>
      <c r="R12" s="165">
        <v>5</v>
      </c>
      <c r="S12" s="94" t="s">
        <v>142</v>
      </c>
      <c r="T12" s="165">
        <v>4</v>
      </c>
      <c r="U12" s="94" t="s">
        <v>134</v>
      </c>
      <c r="V12" s="165">
        <v>3</v>
      </c>
      <c r="W12" s="94" t="s">
        <v>198</v>
      </c>
      <c r="X12" s="165">
        <v>2</v>
      </c>
      <c r="Y12" s="94" t="s">
        <v>143</v>
      </c>
      <c r="Z12" s="165">
        <v>12</v>
      </c>
      <c r="AA12" s="94" t="s">
        <v>144</v>
      </c>
      <c r="AB12" s="165">
        <v>13</v>
      </c>
      <c r="AC12" s="94" t="s">
        <v>161</v>
      </c>
      <c r="AD12" s="165">
        <v>14</v>
      </c>
      <c r="AE12" s="94" t="s">
        <v>152</v>
      </c>
      <c r="AF12" s="165">
        <v>15</v>
      </c>
      <c r="AG12" s="94" t="s">
        <v>154</v>
      </c>
      <c r="AH12" s="165">
        <v>16</v>
      </c>
      <c r="AI12" s="51">
        <f t="shared" si="0"/>
        <v>136</v>
      </c>
      <c r="AJ12" s="5">
        <f t="shared" si="1"/>
        <v>99</v>
      </c>
    </row>
    <row r="13" spans="1:36" ht="14.4" x14ac:dyDescent="0.3">
      <c r="A13">
        <f t="shared" si="2"/>
        <v>4</v>
      </c>
      <c r="B13" s="84" t="str">
        <f>'Week 1'!B13</f>
        <v>Cody</v>
      </c>
      <c r="C13" s="95" t="s">
        <v>123</v>
      </c>
      <c r="D13" s="96">
        <v>7</v>
      </c>
      <c r="E13" s="95" t="s">
        <v>138</v>
      </c>
      <c r="F13" s="96">
        <v>9</v>
      </c>
      <c r="G13" s="95" t="s">
        <v>128</v>
      </c>
      <c r="H13" s="96">
        <v>8</v>
      </c>
      <c r="I13" s="95" t="s">
        <v>133</v>
      </c>
      <c r="J13" s="96">
        <v>16</v>
      </c>
      <c r="K13" s="95" t="s">
        <v>160</v>
      </c>
      <c r="L13" s="96">
        <v>6</v>
      </c>
      <c r="M13" s="95" t="s">
        <v>163</v>
      </c>
      <c r="N13" s="96">
        <v>12</v>
      </c>
      <c r="O13" s="95" t="s">
        <v>127</v>
      </c>
      <c r="P13" s="96">
        <v>15</v>
      </c>
      <c r="Q13" s="95" t="s">
        <v>155</v>
      </c>
      <c r="R13" s="96">
        <v>1</v>
      </c>
      <c r="S13" s="95" t="s">
        <v>153</v>
      </c>
      <c r="T13" s="96">
        <v>4</v>
      </c>
      <c r="U13" s="95" t="s">
        <v>134</v>
      </c>
      <c r="V13" s="96">
        <v>11</v>
      </c>
      <c r="W13" s="95" t="s">
        <v>198</v>
      </c>
      <c r="X13" s="96">
        <v>3</v>
      </c>
      <c r="Y13" s="95" t="s">
        <v>143</v>
      </c>
      <c r="Z13" s="96">
        <v>5</v>
      </c>
      <c r="AA13" s="95" t="s">
        <v>144</v>
      </c>
      <c r="AB13" s="96">
        <v>10</v>
      </c>
      <c r="AC13" s="95" t="s">
        <v>161</v>
      </c>
      <c r="AD13" s="96">
        <v>2</v>
      </c>
      <c r="AE13" s="95" t="s">
        <v>152</v>
      </c>
      <c r="AF13" s="96">
        <v>14</v>
      </c>
      <c r="AG13" s="95" t="s">
        <v>154</v>
      </c>
      <c r="AH13" s="96">
        <v>13</v>
      </c>
      <c r="AI13" s="16">
        <f t="shared" si="0"/>
        <v>136</v>
      </c>
      <c r="AJ13" s="8">
        <f t="shared" si="1"/>
        <v>113</v>
      </c>
    </row>
    <row r="14" spans="1:36" ht="14.4" customHeight="1" x14ac:dyDescent="0.3">
      <c r="A14">
        <f t="shared" si="2"/>
        <v>20</v>
      </c>
      <c r="B14" s="85" t="str">
        <f>'Week 1'!B14</f>
        <v>Tom</v>
      </c>
      <c r="C14" s="94" t="s">
        <v>384</v>
      </c>
      <c r="D14" s="164">
        <v>2</v>
      </c>
      <c r="E14" s="94" t="s">
        <v>372</v>
      </c>
      <c r="F14" s="164">
        <v>13</v>
      </c>
      <c r="G14" s="94" t="s">
        <v>352</v>
      </c>
      <c r="H14" s="164">
        <v>14</v>
      </c>
      <c r="I14" s="94" t="s">
        <v>354</v>
      </c>
      <c r="J14" s="164">
        <v>8</v>
      </c>
      <c r="K14" s="94" t="s">
        <v>359</v>
      </c>
      <c r="L14" s="164">
        <v>1</v>
      </c>
      <c r="M14" s="94" t="s">
        <v>341</v>
      </c>
      <c r="N14" s="164">
        <v>12</v>
      </c>
      <c r="O14" s="94" t="s">
        <v>357</v>
      </c>
      <c r="P14" s="164">
        <v>6</v>
      </c>
      <c r="Q14" s="94" t="s">
        <v>342</v>
      </c>
      <c r="R14" s="164">
        <v>5</v>
      </c>
      <c r="S14" s="94" t="s">
        <v>366</v>
      </c>
      <c r="T14" s="164">
        <v>10</v>
      </c>
      <c r="U14" s="94" t="s">
        <v>345</v>
      </c>
      <c r="V14" s="164">
        <v>9</v>
      </c>
      <c r="W14" s="94" t="s">
        <v>344</v>
      </c>
      <c r="X14" s="164">
        <v>4</v>
      </c>
      <c r="Y14" s="94" t="s">
        <v>363</v>
      </c>
      <c r="Z14" s="164">
        <v>15</v>
      </c>
      <c r="AA14" s="94" t="s">
        <v>350</v>
      </c>
      <c r="AB14" s="164">
        <v>7</v>
      </c>
      <c r="AC14" s="94" t="s">
        <v>338</v>
      </c>
      <c r="AD14" s="164">
        <v>3</v>
      </c>
      <c r="AE14" s="94" t="s">
        <v>355</v>
      </c>
      <c r="AF14" s="164">
        <v>16</v>
      </c>
      <c r="AG14" s="94" t="s">
        <v>347</v>
      </c>
      <c r="AH14" s="164">
        <v>11</v>
      </c>
      <c r="AI14" s="51">
        <f t="shared" si="0"/>
        <v>136</v>
      </c>
      <c r="AJ14" s="5">
        <f t="shared" si="1"/>
        <v>98</v>
      </c>
    </row>
    <row r="15" spans="1:36" ht="14.4" x14ac:dyDescent="0.3">
      <c r="A15">
        <f t="shared" si="2"/>
        <v>20</v>
      </c>
      <c r="B15" s="84" t="str">
        <f>'Week 1'!B15</f>
        <v>Austin</v>
      </c>
      <c r="C15" s="95" t="s">
        <v>123</v>
      </c>
      <c r="D15" s="96">
        <v>5</v>
      </c>
      <c r="E15" s="95" t="s">
        <v>138</v>
      </c>
      <c r="F15" s="96">
        <v>8</v>
      </c>
      <c r="G15" s="95" t="s">
        <v>137</v>
      </c>
      <c r="H15" s="96">
        <v>7</v>
      </c>
      <c r="I15" s="95" t="s">
        <v>133</v>
      </c>
      <c r="J15" s="96">
        <v>10</v>
      </c>
      <c r="K15" s="95" t="s">
        <v>160</v>
      </c>
      <c r="L15" s="96">
        <v>1</v>
      </c>
      <c r="M15" s="95" t="s">
        <v>163</v>
      </c>
      <c r="N15" s="96">
        <v>3</v>
      </c>
      <c r="O15" s="95" t="s">
        <v>127</v>
      </c>
      <c r="P15" s="96">
        <v>13</v>
      </c>
      <c r="Q15" s="95" t="s">
        <v>136</v>
      </c>
      <c r="R15" s="96">
        <v>2</v>
      </c>
      <c r="S15" s="95" t="s">
        <v>153</v>
      </c>
      <c r="T15" s="96">
        <v>11</v>
      </c>
      <c r="U15" s="95" t="s">
        <v>134</v>
      </c>
      <c r="V15" s="96">
        <v>12</v>
      </c>
      <c r="W15" s="95" t="s">
        <v>198</v>
      </c>
      <c r="X15" s="96">
        <v>6</v>
      </c>
      <c r="Y15" s="95" t="s">
        <v>143</v>
      </c>
      <c r="Z15" s="96">
        <v>14</v>
      </c>
      <c r="AA15" s="95" t="s">
        <v>144</v>
      </c>
      <c r="AB15" s="96">
        <v>9</v>
      </c>
      <c r="AC15" s="95" t="s">
        <v>161</v>
      </c>
      <c r="AD15" s="96">
        <v>4</v>
      </c>
      <c r="AE15" s="95" t="s">
        <v>152</v>
      </c>
      <c r="AF15" s="96">
        <v>15</v>
      </c>
      <c r="AG15" s="95" t="s">
        <v>154</v>
      </c>
      <c r="AH15" s="96">
        <v>16</v>
      </c>
      <c r="AI15" s="16">
        <f t="shared" si="0"/>
        <v>136</v>
      </c>
      <c r="AJ15" s="8">
        <f t="shared" si="1"/>
        <v>98</v>
      </c>
    </row>
    <row r="16" spans="1:36" ht="14.4" x14ac:dyDescent="0.3">
      <c r="A16">
        <f t="shared" si="2"/>
        <v>10</v>
      </c>
      <c r="B16" s="85" t="str">
        <f>'Week 1'!B16</f>
        <v>Cecil</v>
      </c>
      <c r="C16" s="94" t="s">
        <v>123</v>
      </c>
      <c r="D16" s="165">
        <v>14</v>
      </c>
      <c r="E16" s="94" t="s">
        <v>138</v>
      </c>
      <c r="F16" s="165">
        <v>3</v>
      </c>
      <c r="G16" s="94" t="s">
        <v>128</v>
      </c>
      <c r="H16" s="165">
        <v>1</v>
      </c>
      <c r="I16" s="94" t="s">
        <v>133</v>
      </c>
      <c r="J16" s="165">
        <v>5</v>
      </c>
      <c r="K16" s="94" t="s">
        <v>147</v>
      </c>
      <c r="L16" s="165">
        <v>2</v>
      </c>
      <c r="M16" s="94" t="s">
        <v>163</v>
      </c>
      <c r="N16" s="165">
        <v>7</v>
      </c>
      <c r="O16" s="94" t="s">
        <v>127</v>
      </c>
      <c r="P16" s="165">
        <v>12</v>
      </c>
      <c r="Q16" s="94" t="s">
        <v>136</v>
      </c>
      <c r="R16" s="165">
        <v>13</v>
      </c>
      <c r="S16" s="94" t="s">
        <v>153</v>
      </c>
      <c r="T16" s="165">
        <v>10</v>
      </c>
      <c r="U16" s="94" t="s">
        <v>134</v>
      </c>
      <c r="V16" s="165">
        <v>6</v>
      </c>
      <c r="W16" s="94" t="s">
        <v>198</v>
      </c>
      <c r="X16" s="165">
        <v>8</v>
      </c>
      <c r="Y16" s="94" t="s">
        <v>143</v>
      </c>
      <c r="Z16" s="165">
        <v>4</v>
      </c>
      <c r="AA16" s="94" t="s">
        <v>144</v>
      </c>
      <c r="AB16" s="165">
        <v>11</v>
      </c>
      <c r="AC16" s="94" t="s">
        <v>161</v>
      </c>
      <c r="AD16" s="165">
        <v>9</v>
      </c>
      <c r="AE16" s="94" t="s">
        <v>152</v>
      </c>
      <c r="AF16" s="165">
        <v>16</v>
      </c>
      <c r="AG16" s="94" t="s">
        <v>154</v>
      </c>
      <c r="AH16" s="165">
        <v>15</v>
      </c>
      <c r="AI16" s="51">
        <f t="shared" si="0"/>
        <v>136</v>
      </c>
      <c r="AJ16" s="5">
        <f t="shared" si="1"/>
        <v>108</v>
      </c>
    </row>
    <row r="17" spans="1:36" ht="14.4" x14ac:dyDescent="0.3">
      <c r="A17">
        <f t="shared" si="2"/>
        <v>15</v>
      </c>
      <c r="B17" s="70" t="str">
        <f>'Week 1'!B17</f>
        <v>Thadd</v>
      </c>
      <c r="C17" s="25" t="s">
        <v>384</v>
      </c>
      <c r="D17" s="26">
        <v>2</v>
      </c>
      <c r="E17" s="25" t="s">
        <v>351</v>
      </c>
      <c r="F17" s="26">
        <v>1</v>
      </c>
      <c r="G17" s="25" t="s">
        <v>352</v>
      </c>
      <c r="H17" s="26">
        <v>7</v>
      </c>
      <c r="I17" s="25" t="s">
        <v>354</v>
      </c>
      <c r="J17" s="26">
        <v>15</v>
      </c>
      <c r="K17" s="25" t="s">
        <v>359</v>
      </c>
      <c r="L17" s="26">
        <v>5</v>
      </c>
      <c r="M17" s="25" t="s">
        <v>341</v>
      </c>
      <c r="N17" s="26">
        <v>4</v>
      </c>
      <c r="O17" s="25" t="s">
        <v>357</v>
      </c>
      <c r="P17" s="26">
        <v>14</v>
      </c>
      <c r="Q17" s="25" t="s">
        <v>342</v>
      </c>
      <c r="R17" s="26">
        <v>8</v>
      </c>
      <c r="S17" s="25" t="s">
        <v>358</v>
      </c>
      <c r="T17" s="26">
        <v>3</v>
      </c>
      <c r="U17" s="25" t="s">
        <v>345</v>
      </c>
      <c r="V17" s="26">
        <v>12</v>
      </c>
      <c r="W17" s="25" t="s">
        <v>344</v>
      </c>
      <c r="X17" s="26">
        <v>6</v>
      </c>
      <c r="Y17" s="25" t="s">
        <v>363</v>
      </c>
      <c r="Z17" s="26">
        <v>11</v>
      </c>
      <c r="AA17" s="25" t="s">
        <v>350</v>
      </c>
      <c r="AB17" s="26">
        <v>9</v>
      </c>
      <c r="AC17" s="25" t="s">
        <v>338</v>
      </c>
      <c r="AD17" s="26">
        <v>10</v>
      </c>
      <c r="AE17" s="25" t="s">
        <v>355</v>
      </c>
      <c r="AF17" s="26">
        <v>13</v>
      </c>
      <c r="AG17" s="25" t="s">
        <v>347</v>
      </c>
      <c r="AH17" s="26">
        <v>16</v>
      </c>
      <c r="AI17" s="23">
        <f t="shared" si="0"/>
        <v>136</v>
      </c>
      <c r="AJ17" s="24">
        <f t="shared" si="1"/>
        <v>102</v>
      </c>
    </row>
    <row r="18" spans="1:36" ht="14.4" x14ac:dyDescent="0.3">
      <c r="A18">
        <f t="shared" si="2"/>
        <v>2</v>
      </c>
      <c r="B18" s="85" t="str">
        <f>'Week 1'!B18</f>
        <v>Walker</v>
      </c>
      <c r="C18" s="94" t="s">
        <v>123</v>
      </c>
      <c r="D18" s="164">
        <v>10</v>
      </c>
      <c r="E18" s="94" t="s">
        <v>149</v>
      </c>
      <c r="F18" s="164">
        <v>6</v>
      </c>
      <c r="G18" s="94" t="s">
        <v>128</v>
      </c>
      <c r="H18" s="164">
        <v>14</v>
      </c>
      <c r="I18" s="94" t="s">
        <v>133</v>
      </c>
      <c r="J18" s="164">
        <v>13</v>
      </c>
      <c r="K18" s="94" t="s">
        <v>160</v>
      </c>
      <c r="L18" s="164">
        <v>5</v>
      </c>
      <c r="M18" s="94" t="s">
        <v>163</v>
      </c>
      <c r="N18" s="164">
        <v>7</v>
      </c>
      <c r="O18" s="94" t="s">
        <v>127</v>
      </c>
      <c r="P18" s="164">
        <v>11</v>
      </c>
      <c r="Q18" s="94" t="s">
        <v>136</v>
      </c>
      <c r="R18" s="164">
        <v>3</v>
      </c>
      <c r="S18" s="94" t="s">
        <v>153</v>
      </c>
      <c r="T18" s="164">
        <v>4</v>
      </c>
      <c r="U18" s="94" t="s">
        <v>134</v>
      </c>
      <c r="V18" s="164">
        <v>16</v>
      </c>
      <c r="W18" s="94" t="s">
        <v>141</v>
      </c>
      <c r="X18" s="164">
        <v>2</v>
      </c>
      <c r="Y18" s="94" t="s">
        <v>143</v>
      </c>
      <c r="Z18" s="164">
        <v>9</v>
      </c>
      <c r="AA18" s="94" t="s">
        <v>144</v>
      </c>
      <c r="AB18" s="164">
        <v>8</v>
      </c>
      <c r="AC18" s="94" t="s">
        <v>129</v>
      </c>
      <c r="AD18" s="164">
        <v>1</v>
      </c>
      <c r="AE18" s="94" t="s">
        <v>152</v>
      </c>
      <c r="AF18" s="164">
        <v>12</v>
      </c>
      <c r="AG18" s="94" t="s">
        <v>154</v>
      </c>
      <c r="AH18" s="164">
        <v>15</v>
      </c>
      <c r="AI18" s="35">
        <f t="shared" si="0"/>
        <v>136</v>
      </c>
      <c r="AJ18" s="60">
        <f t="shared" si="1"/>
        <v>118</v>
      </c>
    </row>
    <row r="19" spans="1:36" ht="14.4" customHeight="1" x14ac:dyDescent="0.3">
      <c r="A19">
        <f t="shared" si="2"/>
        <v>3</v>
      </c>
      <c r="B19" s="70" t="str">
        <f>'Week 1'!B19</f>
        <v>A. Little</v>
      </c>
      <c r="C19" s="25" t="s">
        <v>123</v>
      </c>
      <c r="D19" s="26">
        <v>7</v>
      </c>
      <c r="E19" s="25" t="s">
        <v>149</v>
      </c>
      <c r="F19" s="26">
        <v>2</v>
      </c>
      <c r="G19" s="25" t="s">
        <v>137</v>
      </c>
      <c r="H19" s="26">
        <v>1</v>
      </c>
      <c r="I19" s="25" t="s">
        <v>133</v>
      </c>
      <c r="J19" s="26">
        <v>6</v>
      </c>
      <c r="K19" s="25" t="s">
        <v>160</v>
      </c>
      <c r="L19" s="26">
        <v>5</v>
      </c>
      <c r="M19" s="25" t="s">
        <v>163</v>
      </c>
      <c r="N19" s="26">
        <v>4</v>
      </c>
      <c r="O19" s="25" t="s">
        <v>127</v>
      </c>
      <c r="P19" s="26">
        <v>11</v>
      </c>
      <c r="Q19" s="25" t="s">
        <v>155</v>
      </c>
      <c r="R19" s="26">
        <v>9</v>
      </c>
      <c r="S19" s="25" t="s">
        <v>153</v>
      </c>
      <c r="T19" s="26">
        <v>8</v>
      </c>
      <c r="U19" s="25" t="s">
        <v>134</v>
      </c>
      <c r="V19" s="26">
        <v>12</v>
      </c>
      <c r="W19" s="25" t="s">
        <v>141</v>
      </c>
      <c r="X19" s="26">
        <v>3</v>
      </c>
      <c r="Y19" s="25" t="s">
        <v>143</v>
      </c>
      <c r="Z19" s="26">
        <v>14</v>
      </c>
      <c r="AA19" s="25" t="s">
        <v>144</v>
      </c>
      <c r="AB19" s="26">
        <v>15</v>
      </c>
      <c r="AC19" s="25" t="s">
        <v>161</v>
      </c>
      <c r="AD19" s="26">
        <v>16</v>
      </c>
      <c r="AE19" s="25" t="s">
        <v>152</v>
      </c>
      <c r="AF19" s="26">
        <v>13</v>
      </c>
      <c r="AG19" s="25" t="s">
        <v>154</v>
      </c>
      <c r="AH19" s="26">
        <v>10</v>
      </c>
      <c r="AI19" s="16">
        <f t="shared" si="0"/>
        <v>136</v>
      </c>
      <c r="AJ19" s="8">
        <f t="shared" si="1"/>
        <v>116</v>
      </c>
    </row>
    <row r="20" spans="1:36" ht="14.4" x14ac:dyDescent="0.3">
      <c r="A20">
        <f t="shared" si="2"/>
        <v>6</v>
      </c>
      <c r="B20" s="85" t="str">
        <f>'Week 1'!B20</f>
        <v>Carly</v>
      </c>
      <c r="C20" s="94" t="s">
        <v>123</v>
      </c>
      <c r="D20" s="165">
        <v>4</v>
      </c>
      <c r="E20" s="94" t="s">
        <v>149</v>
      </c>
      <c r="F20" s="165">
        <v>2</v>
      </c>
      <c r="G20" s="94" t="s">
        <v>128</v>
      </c>
      <c r="H20" s="165">
        <v>12</v>
      </c>
      <c r="I20" s="94" t="s">
        <v>133</v>
      </c>
      <c r="J20" s="165">
        <v>16</v>
      </c>
      <c r="K20" s="94" t="s">
        <v>160</v>
      </c>
      <c r="L20" s="165">
        <v>8</v>
      </c>
      <c r="M20" s="94" t="s">
        <v>163</v>
      </c>
      <c r="N20" s="165">
        <v>5</v>
      </c>
      <c r="O20" s="94" t="s">
        <v>127</v>
      </c>
      <c r="P20" s="165">
        <v>15</v>
      </c>
      <c r="Q20" s="94" t="s">
        <v>155</v>
      </c>
      <c r="R20" s="165">
        <v>1</v>
      </c>
      <c r="S20" s="94" t="s">
        <v>142</v>
      </c>
      <c r="T20" s="165">
        <v>3</v>
      </c>
      <c r="U20" s="94" t="s">
        <v>134</v>
      </c>
      <c r="V20" s="165">
        <v>9</v>
      </c>
      <c r="W20" s="94" t="s">
        <v>198</v>
      </c>
      <c r="X20" s="165">
        <v>7</v>
      </c>
      <c r="Y20" s="94" t="s">
        <v>143</v>
      </c>
      <c r="Z20" s="165">
        <v>6</v>
      </c>
      <c r="AA20" s="94" t="s">
        <v>144</v>
      </c>
      <c r="AB20" s="165">
        <v>14</v>
      </c>
      <c r="AC20" s="94" t="s">
        <v>161</v>
      </c>
      <c r="AD20" s="165">
        <v>11</v>
      </c>
      <c r="AE20" s="94" t="s">
        <v>152</v>
      </c>
      <c r="AF20" s="165">
        <v>13</v>
      </c>
      <c r="AG20" s="94" t="s">
        <v>154</v>
      </c>
      <c r="AH20" s="165">
        <v>10</v>
      </c>
      <c r="AI20" s="35">
        <f t="shared" si="0"/>
        <v>136</v>
      </c>
      <c r="AJ20" s="60">
        <f t="shared" si="1"/>
        <v>112</v>
      </c>
    </row>
    <row r="21" spans="1:36" ht="14.4" customHeight="1" x14ac:dyDescent="0.3">
      <c r="A21">
        <f t="shared" si="2"/>
        <v>20</v>
      </c>
      <c r="B21" s="84" t="str">
        <f>'Week 1'!B21</f>
        <v>Bobbo</v>
      </c>
      <c r="C21" s="95" t="s">
        <v>417</v>
      </c>
      <c r="D21" s="96">
        <v>8</v>
      </c>
      <c r="E21" s="95" t="s">
        <v>138</v>
      </c>
      <c r="F21" s="96">
        <v>6</v>
      </c>
      <c r="G21" s="95" t="s">
        <v>137</v>
      </c>
      <c r="H21" s="96">
        <v>1</v>
      </c>
      <c r="I21" s="95" t="s">
        <v>133</v>
      </c>
      <c r="J21" s="96">
        <v>13</v>
      </c>
      <c r="K21" s="95" t="s">
        <v>147</v>
      </c>
      <c r="L21" s="96">
        <v>5</v>
      </c>
      <c r="M21" s="95" t="s">
        <v>163</v>
      </c>
      <c r="N21" s="96">
        <v>4</v>
      </c>
      <c r="O21" s="95" t="s">
        <v>127</v>
      </c>
      <c r="P21" s="96">
        <v>12</v>
      </c>
      <c r="Q21" s="95" t="s">
        <v>136</v>
      </c>
      <c r="R21" s="96">
        <v>2</v>
      </c>
      <c r="S21" s="95" t="s">
        <v>153</v>
      </c>
      <c r="T21" s="96">
        <v>9</v>
      </c>
      <c r="U21" s="95" t="s">
        <v>134</v>
      </c>
      <c r="V21" s="96">
        <v>3</v>
      </c>
      <c r="W21" s="95" t="s">
        <v>198</v>
      </c>
      <c r="X21" s="96">
        <v>10</v>
      </c>
      <c r="Y21" s="95" t="s">
        <v>143</v>
      </c>
      <c r="Z21" s="96">
        <v>11</v>
      </c>
      <c r="AA21" s="95" t="s">
        <v>144</v>
      </c>
      <c r="AB21" s="96">
        <v>14</v>
      </c>
      <c r="AC21" s="95" t="s">
        <v>161</v>
      </c>
      <c r="AD21" s="96">
        <v>15</v>
      </c>
      <c r="AE21" s="95" t="s">
        <v>152</v>
      </c>
      <c r="AF21" s="96">
        <v>16</v>
      </c>
      <c r="AG21" s="95" t="s">
        <v>154</v>
      </c>
      <c r="AH21" s="96">
        <v>7</v>
      </c>
      <c r="AI21" s="16">
        <f t="shared" si="0"/>
        <v>136</v>
      </c>
      <c r="AJ21" s="8">
        <f t="shared" si="1"/>
        <v>98</v>
      </c>
    </row>
    <row r="22" spans="1:36" x14ac:dyDescent="0.3">
      <c r="A22">
        <f t="shared" si="2"/>
        <v>25</v>
      </c>
      <c r="B22" s="85" t="str">
        <f>'Week 1'!B22</f>
        <v>Trent</v>
      </c>
      <c r="C22" s="94" t="s">
        <v>132</v>
      </c>
      <c r="D22" s="165">
        <v>7</v>
      </c>
      <c r="E22" s="94" t="s">
        <v>149</v>
      </c>
      <c r="F22" s="165">
        <v>2</v>
      </c>
      <c r="G22" s="94" t="s">
        <v>128</v>
      </c>
      <c r="H22" s="165">
        <v>4</v>
      </c>
      <c r="I22" s="94" t="s">
        <v>133</v>
      </c>
      <c r="J22" s="165">
        <v>15</v>
      </c>
      <c r="K22" s="94" t="s">
        <v>160</v>
      </c>
      <c r="L22" s="165">
        <v>10</v>
      </c>
      <c r="M22" s="94" t="s">
        <v>163</v>
      </c>
      <c r="N22" s="165">
        <v>5</v>
      </c>
      <c r="O22" s="94" t="s">
        <v>127</v>
      </c>
      <c r="P22" s="165">
        <v>13</v>
      </c>
      <c r="Q22" s="94" t="s">
        <v>155</v>
      </c>
      <c r="R22" s="165">
        <v>3</v>
      </c>
      <c r="S22" s="94" t="s">
        <v>142</v>
      </c>
      <c r="T22" s="165">
        <v>6</v>
      </c>
      <c r="U22" s="94" t="s">
        <v>134</v>
      </c>
      <c r="V22" s="165">
        <v>12</v>
      </c>
      <c r="W22" s="94" t="s">
        <v>198</v>
      </c>
      <c r="X22" s="165">
        <v>8</v>
      </c>
      <c r="Y22" s="94" t="s">
        <v>143</v>
      </c>
      <c r="Z22" s="165">
        <v>14</v>
      </c>
      <c r="AA22" s="94" t="s">
        <v>144</v>
      </c>
      <c r="AB22" s="165">
        <v>9</v>
      </c>
      <c r="AC22" s="94" t="s">
        <v>161</v>
      </c>
      <c r="AD22" s="165">
        <v>1</v>
      </c>
      <c r="AE22" s="94" t="s">
        <v>152</v>
      </c>
      <c r="AF22" s="165">
        <v>11</v>
      </c>
      <c r="AG22" s="94" t="s">
        <v>154</v>
      </c>
      <c r="AH22" s="165">
        <v>16</v>
      </c>
      <c r="AI22" s="51">
        <f t="shared" si="0"/>
        <v>136</v>
      </c>
      <c r="AJ22" s="5">
        <f t="shared" si="1"/>
        <v>91</v>
      </c>
    </row>
    <row r="23" spans="1:36" x14ac:dyDescent="0.3">
      <c r="A23">
        <f t="shared" si="2"/>
        <v>9</v>
      </c>
      <c r="B23" s="70" t="str">
        <f>'Week 1'!B23</f>
        <v>Dean</v>
      </c>
      <c r="C23" s="95" t="s">
        <v>123</v>
      </c>
      <c r="D23" s="96">
        <v>1</v>
      </c>
      <c r="E23" s="95" t="s">
        <v>149</v>
      </c>
      <c r="F23" s="96">
        <v>5</v>
      </c>
      <c r="G23" s="95" t="s">
        <v>137</v>
      </c>
      <c r="H23" s="96">
        <v>2</v>
      </c>
      <c r="I23" s="95" t="s">
        <v>133</v>
      </c>
      <c r="J23" s="96">
        <v>14</v>
      </c>
      <c r="K23" s="95" t="s">
        <v>160</v>
      </c>
      <c r="L23" s="96">
        <v>7</v>
      </c>
      <c r="M23" s="95" t="s">
        <v>163</v>
      </c>
      <c r="N23" s="96">
        <v>3</v>
      </c>
      <c r="O23" s="95" t="s">
        <v>127</v>
      </c>
      <c r="P23" s="96">
        <v>15</v>
      </c>
      <c r="Q23" s="95" t="s">
        <v>155</v>
      </c>
      <c r="R23" s="96">
        <v>4</v>
      </c>
      <c r="S23" s="95" t="s">
        <v>153</v>
      </c>
      <c r="T23" s="96">
        <v>10</v>
      </c>
      <c r="U23" s="95" t="s">
        <v>134</v>
      </c>
      <c r="V23" s="96">
        <v>13</v>
      </c>
      <c r="W23" s="95" t="s">
        <v>198</v>
      </c>
      <c r="X23" s="96">
        <v>6</v>
      </c>
      <c r="Y23" s="95" t="s">
        <v>143</v>
      </c>
      <c r="Z23" s="96">
        <v>12</v>
      </c>
      <c r="AA23" s="95" t="s">
        <v>144</v>
      </c>
      <c r="AB23" s="96">
        <v>16</v>
      </c>
      <c r="AC23" s="95" t="s">
        <v>161</v>
      </c>
      <c r="AD23" s="96">
        <v>8</v>
      </c>
      <c r="AE23" s="95" t="s">
        <v>152</v>
      </c>
      <c r="AF23" s="96">
        <v>11</v>
      </c>
      <c r="AG23" s="95" t="s">
        <v>154</v>
      </c>
      <c r="AH23" s="96">
        <v>9</v>
      </c>
      <c r="AI23" s="16">
        <f t="shared" si="0"/>
        <v>136</v>
      </c>
      <c r="AJ23" s="8">
        <f t="shared" si="1"/>
        <v>109</v>
      </c>
    </row>
    <row r="24" spans="1:36" x14ac:dyDescent="0.3">
      <c r="A24">
        <f t="shared" si="2"/>
        <v>13</v>
      </c>
      <c r="B24" s="85" t="str">
        <f>'Week 1'!B24</f>
        <v>Randi</v>
      </c>
      <c r="C24" s="94" t="s">
        <v>123</v>
      </c>
      <c r="D24" s="165">
        <v>3</v>
      </c>
      <c r="E24" s="94" t="s">
        <v>138</v>
      </c>
      <c r="F24" s="165">
        <v>5</v>
      </c>
      <c r="G24" s="94" t="s">
        <v>137</v>
      </c>
      <c r="H24" s="165">
        <v>1</v>
      </c>
      <c r="I24" s="94" t="s">
        <v>133</v>
      </c>
      <c r="J24" s="165">
        <v>14</v>
      </c>
      <c r="K24" s="94" t="s">
        <v>160</v>
      </c>
      <c r="L24" s="165">
        <v>2</v>
      </c>
      <c r="M24" s="94" t="s">
        <v>163</v>
      </c>
      <c r="N24" s="165">
        <v>7</v>
      </c>
      <c r="O24" s="94" t="s">
        <v>127</v>
      </c>
      <c r="P24" s="165">
        <v>12</v>
      </c>
      <c r="Q24" s="94" t="s">
        <v>136</v>
      </c>
      <c r="R24" s="165">
        <v>6</v>
      </c>
      <c r="S24" s="94" t="s">
        <v>153</v>
      </c>
      <c r="T24" s="165">
        <v>8</v>
      </c>
      <c r="U24" s="94" t="s">
        <v>134</v>
      </c>
      <c r="V24" s="165">
        <v>10</v>
      </c>
      <c r="W24" s="94" t="s">
        <v>198</v>
      </c>
      <c r="X24" s="165">
        <v>4</v>
      </c>
      <c r="Y24" s="94" t="s">
        <v>143</v>
      </c>
      <c r="Z24" s="165">
        <v>15</v>
      </c>
      <c r="AA24" s="94" t="s">
        <v>144</v>
      </c>
      <c r="AB24" s="165">
        <v>11</v>
      </c>
      <c r="AC24" s="94" t="s">
        <v>161</v>
      </c>
      <c r="AD24" s="165">
        <v>13</v>
      </c>
      <c r="AE24" s="94" t="s">
        <v>152</v>
      </c>
      <c r="AF24" s="165">
        <v>16</v>
      </c>
      <c r="AG24" s="94" t="s">
        <v>154</v>
      </c>
      <c r="AH24" s="165">
        <v>9</v>
      </c>
      <c r="AI24" s="51">
        <f t="shared" si="0"/>
        <v>136</v>
      </c>
      <c r="AJ24" s="5">
        <f t="shared" si="1"/>
        <v>103</v>
      </c>
    </row>
    <row r="25" spans="1:36" x14ac:dyDescent="0.3">
      <c r="A25">
        <f t="shared" si="2"/>
        <v>16</v>
      </c>
      <c r="B25" s="70" t="str">
        <f>'Week 1'!B25</f>
        <v>Brett J.</v>
      </c>
      <c r="C25" s="95" t="s">
        <v>132</v>
      </c>
      <c r="D25" s="96">
        <v>1</v>
      </c>
      <c r="E25" s="95" t="s">
        <v>149</v>
      </c>
      <c r="F25" s="96">
        <v>2</v>
      </c>
      <c r="G25" s="95" t="s">
        <v>128</v>
      </c>
      <c r="H25" s="96">
        <v>7</v>
      </c>
      <c r="I25" s="95" t="s">
        <v>133</v>
      </c>
      <c r="J25" s="96">
        <v>16</v>
      </c>
      <c r="K25" s="95" t="s">
        <v>160</v>
      </c>
      <c r="L25" s="96">
        <v>9</v>
      </c>
      <c r="M25" s="95" t="s">
        <v>126</v>
      </c>
      <c r="N25" s="96">
        <v>6</v>
      </c>
      <c r="O25" s="95" t="s">
        <v>127</v>
      </c>
      <c r="P25" s="96">
        <v>14</v>
      </c>
      <c r="Q25" s="95" t="s">
        <v>155</v>
      </c>
      <c r="R25" s="96">
        <v>3</v>
      </c>
      <c r="S25" s="95" t="s">
        <v>153</v>
      </c>
      <c r="T25" s="96">
        <v>5</v>
      </c>
      <c r="U25" s="95" t="s">
        <v>134</v>
      </c>
      <c r="V25" s="96">
        <v>8</v>
      </c>
      <c r="W25" s="95" t="s">
        <v>198</v>
      </c>
      <c r="X25" s="96">
        <v>4</v>
      </c>
      <c r="Y25" s="95" t="s">
        <v>143</v>
      </c>
      <c r="Z25" s="96">
        <v>15</v>
      </c>
      <c r="AA25" s="95" t="s">
        <v>144</v>
      </c>
      <c r="AB25" s="96">
        <v>12</v>
      </c>
      <c r="AC25" s="95" t="s">
        <v>161</v>
      </c>
      <c r="AD25" s="96">
        <v>11</v>
      </c>
      <c r="AE25" s="95" t="s">
        <v>152</v>
      </c>
      <c r="AF25" s="96">
        <v>13</v>
      </c>
      <c r="AG25" s="95" t="s">
        <v>154</v>
      </c>
      <c r="AH25" s="96">
        <v>10</v>
      </c>
      <c r="AI25" s="16">
        <f t="shared" si="0"/>
        <v>136</v>
      </c>
      <c r="AJ25" s="8">
        <f t="shared" si="1"/>
        <v>101</v>
      </c>
    </row>
    <row r="26" spans="1:36" x14ac:dyDescent="0.3">
      <c r="A26">
        <f t="shared" si="2"/>
        <v>1</v>
      </c>
      <c r="B26" s="85" t="str">
        <f>'Week 1'!B26</f>
        <v>Derek</v>
      </c>
      <c r="C26" s="94" t="s">
        <v>123</v>
      </c>
      <c r="D26" s="165">
        <v>6</v>
      </c>
      <c r="E26" s="94" t="s">
        <v>149</v>
      </c>
      <c r="F26" s="165">
        <v>7</v>
      </c>
      <c r="G26" s="94" t="s">
        <v>128</v>
      </c>
      <c r="H26" s="165">
        <v>8</v>
      </c>
      <c r="I26" s="94" t="s">
        <v>133</v>
      </c>
      <c r="J26" s="165">
        <v>16</v>
      </c>
      <c r="K26" s="94" t="s">
        <v>160</v>
      </c>
      <c r="L26" s="165">
        <v>1</v>
      </c>
      <c r="M26" s="94" t="s">
        <v>163</v>
      </c>
      <c r="N26" s="165">
        <v>2</v>
      </c>
      <c r="O26" s="94" t="s">
        <v>127</v>
      </c>
      <c r="P26" s="165">
        <v>10</v>
      </c>
      <c r="Q26" s="94" t="s">
        <v>155</v>
      </c>
      <c r="R26" s="165">
        <v>9</v>
      </c>
      <c r="S26" s="94" t="s">
        <v>153</v>
      </c>
      <c r="T26" s="165">
        <v>4</v>
      </c>
      <c r="U26" s="94" t="s">
        <v>134</v>
      </c>
      <c r="V26" s="165">
        <v>11</v>
      </c>
      <c r="W26" s="94" t="s">
        <v>141</v>
      </c>
      <c r="X26" s="165">
        <v>3</v>
      </c>
      <c r="Y26" s="94" t="s">
        <v>143</v>
      </c>
      <c r="Z26" s="165">
        <v>5</v>
      </c>
      <c r="AA26" s="94" t="s">
        <v>144</v>
      </c>
      <c r="AB26" s="165">
        <v>13</v>
      </c>
      <c r="AC26" s="94" t="s">
        <v>161</v>
      </c>
      <c r="AD26" s="165">
        <v>12</v>
      </c>
      <c r="AE26" s="94" t="s">
        <v>152</v>
      </c>
      <c r="AF26" s="165">
        <v>14</v>
      </c>
      <c r="AG26" s="94" t="s">
        <v>154</v>
      </c>
      <c r="AH26" s="165">
        <v>15</v>
      </c>
      <c r="AI26" s="51">
        <f t="shared" si="0"/>
        <v>136</v>
      </c>
      <c r="AJ26" s="5">
        <f t="shared" si="1"/>
        <v>130</v>
      </c>
    </row>
    <row r="27" spans="1:36" x14ac:dyDescent="0.3">
      <c r="A27">
        <f t="shared" si="2"/>
        <v>23</v>
      </c>
      <c r="B27" s="70" t="str">
        <f>'Week 1'!B27</f>
        <v>Colby</v>
      </c>
      <c r="C27" s="95" t="s">
        <v>132</v>
      </c>
      <c r="D27" s="96">
        <v>4</v>
      </c>
      <c r="E27" s="95" t="s">
        <v>149</v>
      </c>
      <c r="F27" s="96">
        <v>5</v>
      </c>
      <c r="G27" s="95" t="s">
        <v>137</v>
      </c>
      <c r="H27" s="96">
        <v>6</v>
      </c>
      <c r="I27" s="95" t="s">
        <v>133</v>
      </c>
      <c r="J27" s="96">
        <v>1</v>
      </c>
      <c r="K27" s="95" t="s">
        <v>160</v>
      </c>
      <c r="L27" s="96">
        <v>13</v>
      </c>
      <c r="M27" s="95" t="s">
        <v>126</v>
      </c>
      <c r="N27" s="96">
        <v>2</v>
      </c>
      <c r="O27" s="95" t="s">
        <v>127</v>
      </c>
      <c r="P27" s="96">
        <v>10</v>
      </c>
      <c r="Q27" s="95" t="s">
        <v>155</v>
      </c>
      <c r="R27" s="96">
        <v>9</v>
      </c>
      <c r="S27" s="95" t="s">
        <v>153</v>
      </c>
      <c r="T27" s="96">
        <v>7</v>
      </c>
      <c r="U27" s="95" t="s">
        <v>134</v>
      </c>
      <c r="V27" s="96">
        <v>14</v>
      </c>
      <c r="W27" s="95" t="s">
        <v>141</v>
      </c>
      <c r="X27" s="96">
        <v>3</v>
      </c>
      <c r="Y27" s="95" t="s">
        <v>143</v>
      </c>
      <c r="Z27" s="96">
        <v>15</v>
      </c>
      <c r="AA27" s="95" t="s">
        <v>144</v>
      </c>
      <c r="AB27" s="96">
        <v>8</v>
      </c>
      <c r="AC27" s="95" t="s">
        <v>161</v>
      </c>
      <c r="AD27" s="96">
        <v>16</v>
      </c>
      <c r="AE27" s="95" t="s">
        <v>152</v>
      </c>
      <c r="AF27" s="96">
        <v>11</v>
      </c>
      <c r="AG27" s="95" t="s">
        <v>154</v>
      </c>
      <c r="AH27" s="96">
        <v>12</v>
      </c>
      <c r="AI27" s="16">
        <f t="shared" si="0"/>
        <v>136</v>
      </c>
      <c r="AJ27" s="8">
        <f t="shared" si="1"/>
        <v>96</v>
      </c>
    </row>
    <row r="28" spans="1:36" x14ac:dyDescent="0.3">
      <c r="A28">
        <f t="shared" si="2"/>
        <v>6</v>
      </c>
      <c r="B28" s="85" t="str">
        <f>'Week 1'!B28</f>
        <v>Bret F.</v>
      </c>
      <c r="C28" s="94" t="s">
        <v>123</v>
      </c>
      <c r="D28" s="164">
        <v>6</v>
      </c>
      <c r="E28" s="94" t="s">
        <v>149</v>
      </c>
      <c r="F28" s="164">
        <v>5</v>
      </c>
      <c r="G28" s="94" t="s">
        <v>128</v>
      </c>
      <c r="H28" s="164">
        <v>4</v>
      </c>
      <c r="I28" s="94" t="s">
        <v>133</v>
      </c>
      <c r="J28" s="164">
        <v>7</v>
      </c>
      <c r="K28" s="94" t="s">
        <v>147</v>
      </c>
      <c r="L28" s="164">
        <v>3</v>
      </c>
      <c r="M28" s="94" t="s">
        <v>163</v>
      </c>
      <c r="N28" s="164">
        <v>2</v>
      </c>
      <c r="O28" s="94" t="s">
        <v>127</v>
      </c>
      <c r="P28" s="164">
        <v>9</v>
      </c>
      <c r="Q28" s="94" t="s">
        <v>136</v>
      </c>
      <c r="R28" s="164">
        <v>1</v>
      </c>
      <c r="S28" s="94" t="s">
        <v>153</v>
      </c>
      <c r="T28" s="164">
        <v>8</v>
      </c>
      <c r="U28" s="94" t="s">
        <v>134</v>
      </c>
      <c r="V28" s="164">
        <v>10</v>
      </c>
      <c r="W28" s="94" t="s">
        <v>198</v>
      </c>
      <c r="X28" s="164">
        <v>11</v>
      </c>
      <c r="Y28" s="94" t="s">
        <v>143</v>
      </c>
      <c r="Z28" s="164">
        <v>12</v>
      </c>
      <c r="AA28" s="94" t="s">
        <v>144</v>
      </c>
      <c r="AB28" s="164">
        <v>13</v>
      </c>
      <c r="AC28" s="94" t="s">
        <v>161</v>
      </c>
      <c r="AD28" s="164">
        <v>14</v>
      </c>
      <c r="AE28" s="94" t="s">
        <v>152</v>
      </c>
      <c r="AF28" s="164">
        <v>15</v>
      </c>
      <c r="AG28" s="94" t="s">
        <v>154</v>
      </c>
      <c r="AH28" s="164">
        <v>16</v>
      </c>
      <c r="AI28" s="51">
        <f t="shared" si="0"/>
        <v>136</v>
      </c>
      <c r="AJ28" s="5">
        <f t="shared" si="1"/>
        <v>112</v>
      </c>
    </row>
    <row r="29" spans="1:36" ht="15.65" thickBot="1" x14ac:dyDescent="0.35">
      <c r="A29">
        <f t="shared" si="2"/>
        <v>13</v>
      </c>
      <c r="B29" s="93" t="str">
        <f>'Week 1'!B29</f>
        <v>Chad</v>
      </c>
      <c r="C29" s="95" t="s">
        <v>123</v>
      </c>
      <c r="D29" s="96">
        <v>14</v>
      </c>
      <c r="E29" s="95" t="s">
        <v>138</v>
      </c>
      <c r="F29" s="96">
        <v>13</v>
      </c>
      <c r="G29" s="95" t="s">
        <v>128</v>
      </c>
      <c r="H29" s="96">
        <v>16</v>
      </c>
      <c r="I29" s="95" t="s">
        <v>133</v>
      </c>
      <c r="J29" s="96">
        <v>8</v>
      </c>
      <c r="K29" s="95" t="s">
        <v>160</v>
      </c>
      <c r="L29" s="96">
        <v>7</v>
      </c>
      <c r="M29" s="95" t="s">
        <v>163</v>
      </c>
      <c r="N29" s="96">
        <v>6</v>
      </c>
      <c r="O29" s="95" t="s">
        <v>127</v>
      </c>
      <c r="P29" s="96">
        <v>10</v>
      </c>
      <c r="Q29" s="95" t="s">
        <v>136</v>
      </c>
      <c r="R29" s="96">
        <v>2</v>
      </c>
      <c r="S29" s="95" t="s">
        <v>153</v>
      </c>
      <c r="T29" s="96">
        <v>5</v>
      </c>
      <c r="U29" s="95" t="s">
        <v>134</v>
      </c>
      <c r="V29" s="96">
        <v>9</v>
      </c>
      <c r="W29" s="95" t="s">
        <v>141</v>
      </c>
      <c r="X29" s="96">
        <v>1</v>
      </c>
      <c r="Y29" s="95" t="s">
        <v>143</v>
      </c>
      <c r="Z29" s="96">
        <v>11</v>
      </c>
      <c r="AA29" s="95" t="s">
        <v>144</v>
      </c>
      <c r="AB29" s="96">
        <v>3</v>
      </c>
      <c r="AC29" s="95" t="s">
        <v>161</v>
      </c>
      <c r="AD29" s="96">
        <v>4</v>
      </c>
      <c r="AE29" s="95" t="s">
        <v>152</v>
      </c>
      <c r="AF29" s="96">
        <v>12</v>
      </c>
      <c r="AG29" s="95" t="s">
        <v>154</v>
      </c>
      <c r="AH29" s="96">
        <v>15</v>
      </c>
      <c r="AI29" s="47">
        <f t="shared" si="0"/>
        <v>136</v>
      </c>
      <c r="AJ29" s="48">
        <f t="shared" si="1"/>
        <v>103</v>
      </c>
    </row>
    <row r="30" spans="1:36" ht="15.65" thickBot="1" x14ac:dyDescent="0.35">
      <c r="B30" s="27" t="s">
        <v>15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64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3" spans="2:36" x14ac:dyDescent="0.3">
      <c r="K33" t="s">
        <v>17</v>
      </c>
    </row>
    <row r="35" spans="2:36" ht="15.65" thickBot="1" x14ac:dyDescent="0.35"/>
    <row r="36" spans="2:36" ht="15.65" thickBot="1" x14ac:dyDescent="0.35">
      <c r="B36" s="21" t="s">
        <v>0</v>
      </c>
      <c r="C36" s="191" t="s">
        <v>123</v>
      </c>
      <c r="D36" s="192"/>
      <c r="E36" s="191" t="s">
        <v>149</v>
      </c>
      <c r="F36" s="192"/>
      <c r="G36" s="191" t="s">
        <v>128</v>
      </c>
      <c r="H36" s="192"/>
      <c r="I36" s="191" t="s">
        <v>133</v>
      </c>
      <c r="J36" s="192"/>
      <c r="K36" s="191" t="s">
        <v>147</v>
      </c>
      <c r="L36" s="192"/>
      <c r="M36" s="191" t="s">
        <v>163</v>
      </c>
      <c r="N36" s="192"/>
      <c r="O36" s="191" t="s">
        <v>127</v>
      </c>
      <c r="P36" s="192"/>
      <c r="Q36" s="191" t="s">
        <v>155</v>
      </c>
      <c r="R36" s="192"/>
      <c r="S36" s="191" t="s">
        <v>153</v>
      </c>
      <c r="T36" s="192"/>
      <c r="U36" s="191" t="s">
        <v>134</v>
      </c>
      <c r="V36" s="192"/>
      <c r="W36" s="191" t="s">
        <v>141</v>
      </c>
      <c r="X36" s="192"/>
      <c r="Y36" s="191" t="s">
        <v>131</v>
      </c>
      <c r="Z36" s="192"/>
      <c r="AA36" s="191" t="s">
        <v>144</v>
      </c>
      <c r="AB36" s="192"/>
      <c r="AC36" s="191" t="s">
        <v>161</v>
      </c>
      <c r="AD36" s="192"/>
      <c r="AE36" s="183" t="s">
        <v>152</v>
      </c>
      <c r="AF36" s="183"/>
      <c r="AG36" s="183" t="s">
        <v>154</v>
      </c>
      <c r="AH36" s="187"/>
      <c r="AI36" s="18"/>
    </row>
    <row r="37" spans="2:36" ht="14.4" customHeight="1" x14ac:dyDescent="0.3">
      <c r="B37" s="20" t="str">
        <f t="shared" ref="B37:B62" si="3">B4</f>
        <v>Tyson</v>
      </c>
      <c r="C37" s="174">
        <f t="shared" ref="C37:AG37" si="4">IF(C4=C$36,D4,"-")</f>
        <v>3</v>
      </c>
      <c r="D37" s="174"/>
      <c r="E37" s="174" t="str">
        <f t="shared" si="4"/>
        <v>-</v>
      </c>
      <c r="F37" s="174"/>
      <c r="G37" s="174">
        <f t="shared" si="4"/>
        <v>10</v>
      </c>
      <c r="H37" s="174"/>
      <c r="I37" s="174">
        <f t="shared" si="4"/>
        <v>4</v>
      </c>
      <c r="J37" s="174"/>
      <c r="K37" s="174">
        <f t="shared" si="4"/>
        <v>1</v>
      </c>
      <c r="L37" s="174"/>
      <c r="M37" s="174">
        <f t="shared" si="4"/>
        <v>9</v>
      </c>
      <c r="N37" s="174"/>
      <c r="O37" s="174">
        <f t="shared" si="4"/>
        <v>11</v>
      </c>
      <c r="P37" s="174"/>
      <c r="Q37" s="174" t="str">
        <f t="shared" si="4"/>
        <v>-</v>
      </c>
      <c r="R37" s="174"/>
      <c r="S37" s="174">
        <f t="shared" si="4"/>
        <v>7</v>
      </c>
      <c r="T37" s="174"/>
      <c r="U37" s="174">
        <f t="shared" si="4"/>
        <v>12</v>
      </c>
      <c r="V37" s="174"/>
      <c r="W37" s="174">
        <f t="shared" si="4"/>
        <v>2</v>
      </c>
      <c r="X37" s="174"/>
      <c r="Y37" s="174" t="str">
        <f t="shared" si="4"/>
        <v>-</v>
      </c>
      <c r="Z37" s="174"/>
      <c r="AA37" s="174">
        <f t="shared" si="4"/>
        <v>14</v>
      </c>
      <c r="AB37" s="174"/>
      <c r="AC37" s="174">
        <f t="shared" si="4"/>
        <v>8</v>
      </c>
      <c r="AD37" s="174"/>
      <c r="AE37" s="174">
        <f t="shared" si="4"/>
        <v>16</v>
      </c>
      <c r="AF37" s="174"/>
      <c r="AG37" s="174">
        <f t="shared" si="4"/>
        <v>13</v>
      </c>
      <c r="AH37" s="174"/>
      <c r="AJ37" s="19">
        <f t="shared" ref="AJ37:AJ61" si="5">COUNTIF(C37:AH37,"&gt;=1")</f>
        <v>13</v>
      </c>
    </row>
    <row r="38" spans="2:36" ht="14.4" customHeight="1" x14ac:dyDescent="0.3">
      <c r="B38" s="91" t="str">
        <f t="shared" si="3"/>
        <v>Ben</v>
      </c>
      <c r="C38" s="172">
        <f t="shared" ref="C38:AG38" si="6">IF(C5=C$36,D5,"-")</f>
        <v>7</v>
      </c>
      <c r="D38" s="172"/>
      <c r="E38" s="172" t="str">
        <f t="shared" si="6"/>
        <v>-</v>
      </c>
      <c r="F38" s="172"/>
      <c r="G38" s="172">
        <f t="shared" si="6"/>
        <v>9</v>
      </c>
      <c r="H38" s="172"/>
      <c r="I38" s="172">
        <f t="shared" si="6"/>
        <v>3</v>
      </c>
      <c r="J38" s="172"/>
      <c r="K38" s="172" t="str">
        <f t="shared" si="6"/>
        <v>-</v>
      </c>
      <c r="L38" s="172"/>
      <c r="M38" s="172">
        <f t="shared" si="6"/>
        <v>2</v>
      </c>
      <c r="N38" s="172"/>
      <c r="O38" s="172">
        <f t="shared" si="6"/>
        <v>8</v>
      </c>
      <c r="P38" s="172"/>
      <c r="Q38" s="172" t="str">
        <f t="shared" si="6"/>
        <v>-</v>
      </c>
      <c r="R38" s="172"/>
      <c r="S38" s="172">
        <f t="shared" si="6"/>
        <v>1</v>
      </c>
      <c r="T38" s="172"/>
      <c r="U38" s="172">
        <f t="shared" si="6"/>
        <v>14</v>
      </c>
      <c r="V38" s="172"/>
      <c r="W38" s="172" t="str">
        <f t="shared" si="6"/>
        <v>-</v>
      </c>
      <c r="X38" s="172"/>
      <c r="Y38" s="172" t="str">
        <f t="shared" si="6"/>
        <v>-</v>
      </c>
      <c r="Z38" s="172"/>
      <c r="AA38" s="172">
        <f t="shared" si="6"/>
        <v>12</v>
      </c>
      <c r="AB38" s="172"/>
      <c r="AC38" s="172">
        <f t="shared" si="6"/>
        <v>10</v>
      </c>
      <c r="AD38" s="172"/>
      <c r="AE38" s="172">
        <f t="shared" si="6"/>
        <v>11</v>
      </c>
      <c r="AF38" s="172"/>
      <c r="AG38" s="172">
        <f t="shared" si="6"/>
        <v>16</v>
      </c>
      <c r="AH38" s="172"/>
      <c r="AJ38" s="19">
        <f t="shared" si="5"/>
        <v>11</v>
      </c>
    </row>
    <row r="39" spans="2:36" x14ac:dyDescent="0.3">
      <c r="B39" s="10" t="str">
        <f t="shared" si="3"/>
        <v>Trevor</v>
      </c>
      <c r="C39" s="174">
        <f t="shared" ref="C39:AG39" si="7">IF(C6=C$36,D6,"-")</f>
        <v>5</v>
      </c>
      <c r="D39" s="174"/>
      <c r="E39" s="174">
        <f t="shared" si="7"/>
        <v>4</v>
      </c>
      <c r="F39" s="174"/>
      <c r="G39" s="174" t="str">
        <f t="shared" si="7"/>
        <v>-</v>
      </c>
      <c r="H39" s="174"/>
      <c r="I39" s="174">
        <f t="shared" si="7"/>
        <v>15</v>
      </c>
      <c r="J39" s="174"/>
      <c r="K39" s="174" t="str">
        <f t="shared" si="7"/>
        <v>-</v>
      </c>
      <c r="L39" s="174"/>
      <c r="M39" s="174">
        <f t="shared" si="7"/>
        <v>6</v>
      </c>
      <c r="N39" s="174"/>
      <c r="O39" s="174">
        <f t="shared" si="7"/>
        <v>16</v>
      </c>
      <c r="P39" s="174"/>
      <c r="Q39" s="174">
        <f t="shared" si="7"/>
        <v>2</v>
      </c>
      <c r="R39" s="174"/>
      <c r="S39" s="174" t="str">
        <f t="shared" si="7"/>
        <v>-</v>
      </c>
      <c r="T39" s="174"/>
      <c r="U39" s="174">
        <f t="shared" si="7"/>
        <v>8</v>
      </c>
      <c r="V39" s="174"/>
      <c r="W39" s="174" t="str">
        <f t="shared" si="7"/>
        <v>-</v>
      </c>
      <c r="X39" s="174"/>
      <c r="Y39" s="174" t="str">
        <f t="shared" si="7"/>
        <v>-</v>
      </c>
      <c r="Z39" s="174"/>
      <c r="AA39" s="174">
        <f t="shared" si="7"/>
        <v>11</v>
      </c>
      <c r="AB39" s="174"/>
      <c r="AC39" s="174">
        <f t="shared" si="7"/>
        <v>9</v>
      </c>
      <c r="AD39" s="174"/>
      <c r="AE39" s="174">
        <f t="shared" si="7"/>
        <v>13</v>
      </c>
      <c r="AF39" s="174"/>
      <c r="AG39" s="174">
        <f t="shared" si="7"/>
        <v>12</v>
      </c>
      <c r="AH39" s="174"/>
      <c r="AJ39" s="19">
        <f t="shared" si="5"/>
        <v>11</v>
      </c>
    </row>
    <row r="40" spans="2:36" x14ac:dyDescent="0.3">
      <c r="B40" s="91" t="str">
        <f t="shared" si="3"/>
        <v>Alex</v>
      </c>
      <c r="C40" s="172">
        <f t="shared" ref="C40:AG40" si="8">IF(C7=C$36,D7,"-")</f>
        <v>8</v>
      </c>
      <c r="D40" s="172"/>
      <c r="E40" s="172" t="str">
        <f t="shared" si="8"/>
        <v>-</v>
      </c>
      <c r="F40" s="172"/>
      <c r="G40" s="172">
        <f t="shared" si="8"/>
        <v>6</v>
      </c>
      <c r="H40" s="172"/>
      <c r="I40" s="172">
        <f t="shared" si="8"/>
        <v>13</v>
      </c>
      <c r="J40" s="172"/>
      <c r="K40" s="172" t="str">
        <f t="shared" si="8"/>
        <v>-</v>
      </c>
      <c r="L40" s="172"/>
      <c r="M40" s="172" t="str">
        <f t="shared" si="8"/>
        <v>-</v>
      </c>
      <c r="N40" s="172"/>
      <c r="O40" s="172">
        <f t="shared" si="8"/>
        <v>12</v>
      </c>
      <c r="P40" s="172"/>
      <c r="Q40" s="172" t="str">
        <f t="shared" si="8"/>
        <v>-</v>
      </c>
      <c r="R40" s="172"/>
      <c r="S40" s="172">
        <f t="shared" si="8"/>
        <v>7</v>
      </c>
      <c r="T40" s="172"/>
      <c r="U40" s="172">
        <f t="shared" si="8"/>
        <v>11</v>
      </c>
      <c r="V40" s="172"/>
      <c r="W40" s="172" t="str">
        <f t="shared" si="8"/>
        <v>-</v>
      </c>
      <c r="X40" s="172"/>
      <c r="Y40" s="172" t="str">
        <f t="shared" si="8"/>
        <v>-</v>
      </c>
      <c r="Z40" s="172"/>
      <c r="AA40" s="172">
        <f t="shared" si="8"/>
        <v>14</v>
      </c>
      <c r="AB40" s="172"/>
      <c r="AC40" s="172">
        <f t="shared" si="8"/>
        <v>3</v>
      </c>
      <c r="AD40" s="172"/>
      <c r="AE40" s="172">
        <f t="shared" si="8"/>
        <v>10</v>
      </c>
      <c r="AF40" s="172"/>
      <c r="AG40" s="172">
        <f t="shared" si="8"/>
        <v>16</v>
      </c>
      <c r="AH40" s="172"/>
      <c r="AJ40" s="19">
        <f t="shared" si="5"/>
        <v>10</v>
      </c>
    </row>
    <row r="41" spans="2:36" x14ac:dyDescent="0.3">
      <c r="B41" s="10" t="str">
        <f t="shared" si="3"/>
        <v>Katelyn</v>
      </c>
      <c r="C41" s="174">
        <f t="shared" ref="C41:AG41" si="9">IF(C8=C$36,D8,"-")</f>
        <v>2</v>
      </c>
      <c r="D41" s="174"/>
      <c r="E41" s="174" t="str">
        <f t="shared" si="9"/>
        <v>-</v>
      </c>
      <c r="F41" s="174"/>
      <c r="G41" s="174">
        <f t="shared" si="9"/>
        <v>8</v>
      </c>
      <c r="H41" s="174"/>
      <c r="I41" s="174">
        <f t="shared" si="9"/>
        <v>13</v>
      </c>
      <c r="J41" s="174"/>
      <c r="K41" s="174" t="str">
        <f t="shared" si="9"/>
        <v>-</v>
      </c>
      <c r="L41" s="174"/>
      <c r="M41" s="174">
        <f t="shared" si="9"/>
        <v>7</v>
      </c>
      <c r="N41" s="174"/>
      <c r="O41" s="174">
        <f t="shared" si="9"/>
        <v>15</v>
      </c>
      <c r="P41" s="174"/>
      <c r="Q41" s="174" t="str">
        <f t="shared" si="9"/>
        <v>-</v>
      </c>
      <c r="R41" s="174"/>
      <c r="S41" s="174">
        <f t="shared" si="9"/>
        <v>12</v>
      </c>
      <c r="T41" s="174"/>
      <c r="U41" s="174">
        <f t="shared" si="9"/>
        <v>9</v>
      </c>
      <c r="V41" s="174"/>
      <c r="W41" s="174" t="str">
        <f t="shared" si="9"/>
        <v>-</v>
      </c>
      <c r="X41" s="174"/>
      <c r="Y41" s="174" t="str">
        <f t="shared" si="9"/>
        <v>-</v>
      </c>
      <c r="Z41" s="174"/>
      <c r="AA41" s="174">
        <f t="shared" si="9"/>
        <v>11</v>
      </c>
      <c r="AB41" s="174"/>
      <c r="AC41" s="174">
        <f t="shared" si="9"/>
        <v>4</v>
      </c>
      <c r="AD41" s="174"/>
      <c r="AE41" s="174">
        <f t="shared" si="9"/>
        <v>16</v>
      </c>
      <c r="AF41" s="174"/>
      <c r="AG41" s="174">
        <f t="shared" si="9"/>
        <v>10</v>
      </c>
      <c r="AH41" s="174"/>
      <c r="AJ41" s="19">
        <f t="shared" si="5"/>
        <v>11</v>
      </c>
    </row>
    <row r="42" spans="2:36" x14ac:dyDescent="0.3">
      <c r="B42" s="91" t="str">
        <f t="shared" si="3"/>
        <v>Shelby</v>
      </c>
      <c r="C42" s="172">
        <f t="shared" ref="C42:AG42" si="10">IF(C9=C$36,D9,"-")</f>
        <v>3</v>
      </c>
      <c r="D42" s="172"/>
      <c r="E42" s="172" t="str">
        <f t="shared" si="10"/>
        <v>-</v>
      </c>
      <c r="F42" s="172"/>
      <c r="G42" s="172" t="str">
        <f t="shared" si="10"/>
        <v>-</v>
      </c>
      <c r="H42" s="172"/>
      <c r="I42" s="172">
        <f t="shared" si="10"/>
        <v>9</v>
      </c>
      <c r="J42" s="172"/>
      <c r="K42" s="172" t="str">
        <f t="shared" si="10"/>
        <v>-</v>
      </c>
      <c r="L42" s="172"/>
      <c r="M42" s="172" t="str">
        <f t="shared" si="10"/>
        <v>-</v>
      </c>
      <c r="N42" s="172"/>
      <c r="O42" s="172">
        <f t="shared" si="10"/>
        <v>11</v>
      </c>
      <c r="P42" s="172"/>
      <c r="Q42" s="172" t="str">
        <f t="shared" si="10"/>
        <v>-</v>
      </c>
      <c r="R42" s="172"/>
      <c r="S42" s="172">
        <f t="shared" si="10"/>
        <v>10</v>
      </c>
      <c r="T42" s="172"/>
      <c r="U42" s="172">
        <f t="shared" si="10"/>
        <v>13</v>
      </c>
      <c r="V42" s="172"/>
      <c r="W42" s="172" t="str">
        <f t="shared" si="10"/>
        <v>-</v>
      </c>
      <c r="X42" s="172"/>
      <c r="Y42" s="172" t="str">
        <f t="shared" si="10"/>
        <v>-</v>
      </c>
      <c r="Z42" s="172"/>
      <c r="AA42" s="172">
        <f t="shared" si="10"/>
        <v>16</v>
      </c>
      <c r="AB42" s="172"/>
      <c r="AC42" s="172">
        <f t="shared" si="10"/>
        <v>4</v>
      </c>
      <c r="AD42" s="172"/>
      <c r="AE42" s="172">
        <f t="shared" si="10"/>
        <v>12</v>
      </c>
      <c r="AF42" s="172"/>
      <c r="AG42" s="172">
        <f t="shared" si="10"/>
        <v>5</v>
      </c>
      <c r="AH42" s="172"/>
      <c r="AJ42" s="19">
        <f t="shared" si="5"/>
        <v>9</v>
      </c>
    </row>
    <row r="43" spans="2:36" x14ac:dyDescent="0.3">
      <c r="B43" s="10" t="str">
        <f t="shared" si="3"/>
        <v>Chris</v>
      </c>
      <c r="C43" s="174">
        <f t="shared" ref="C43:AG43" si="11">IF(C10=C$36,D10,"-")</f>
        <v>8</v>
      </c>
      <c r="D43" s="174"/>
      <c r="E43" s="174">
        <f t="shared" si="11"/>
        <v>7</v>
      </c>
      <c r="F43" s="174"/>
      <c r="G43" s="174">
        <f t="shared" si="11"/>
        <v>3</v>
      </c>
      <c r="H43" s="174"/>
      <c r="I43" s="174">
        <f t="shared" si="11"/>
        <v>9</v>
      </c>
      <c r="J43" s="174"/>
      <c r="K43" s="174" t="str">
        <f t="shared" si="11"/>
        <v>-</v>
      </c>
      <c r="L43" s="174"/>
      <c r="M43" s="174" t="str">
        <f t="shared" si="11"/>
        <v>-</v>
      </c>
      <c r="N43" s="174"/>
      <c r="O43" s="174">
        <f t="shared" si="11"/>
        <v>11</v>
      </c>
      <c r="P43" s="174"/>
      <c r="Q43" s="174">
        <f t="shared" si="11"/>
        <v>1</v>
      </c>
      <c r="R43" s="174"/>
      <c r="S43" s="174">
        <f t="shared" si="11"/>
        <v>12</v>
      </c>
      <c r="T43" s="174"/>
      <c r="U43" s="174">
        <f t="shared" si="11"/>
        <v>13</v>
      </c>
      <c r="V43" s="174"/>
      <c r="W43" s="174" t="str">
        <f t="shared" si="11"/>
        <v>-</v>
      </c>
      <c r="X43" s="174"/>
      <c r="Y43" s="174" t="str">
        <f t="shared" si="11"/>
        <v>-</v>
      </c>
      <c r="Z43" s="174"/>
      <c r="AA43" s="174">
        <f t="shared" si="11"/>
        <v>5</v>
      </c>
      <c r="AB43" s="174"/>
      <c r="AC43" s="174">
        <f t="shared" si="11"/>
        <v>16</v>
      </c>
      <c r="AD43" s="174"/>
      <c r="AE43" s="174">
        <f t="shared" si="11"/>
        <v>6</v>
      </c>
      <c r="AF43" s="174"/>
      <c r="AG43" s="174">
        <f t="shared" si="11"/>
        <v>15</v>
      </c>
      <c r="AH43" s="174"/>
      <c r="AJ43" s="19">
        <f t="shared" si="5"/>
        <v>12</v>
      </c>
    </row>
    <row r="44" spans="2:36" x14ac:dyDescent="0.3">
      <c r="B44" s="91" t="str">
        <f t="shared" si="3"/>
        <v>Jeremy</v>
      </c>
      <c r="C44" s="172">
        <f t="shared" ref="C44:AG44" si="12">IF(C11=C$36,D11,"-")</f>
        <v>6</v>
      </c>
      <c r="D44" s="172"/>
      <c r="E44" s="172" t="str">
        <f t="shared" si="12"/>
        <v>-</v>
      </c>
      <c r="F44" s="172"/>
      <c r="G44" s="172">
        <f t="shared" si="12"/>
        <v>5</v>
      </c>
      <c r="H44" s="172"/>
      <c r="I44" s="172">
        <f t="shared" si="12"/>
        <v>14</v>
      </c>
      <c r="J44" s="172"/>
      <c r="K44" s="172" t="str">
        <f t="shared" si="12"/>
        <v>-</v>
      </c>
      <c r="L44" s="172"/>
      <c r="M44" s="172">
        <f t="shared" si="12"/>
        <v>2</v>
      </c>
      <c r="N44" s="172"/>
      <c r="O44" s="172">
        <f t="shared" si="12"/>
        <v>10</v>
      </c>
      <c r="P44" s="172"/>
      <c r="Q44" s="172">
        <f t="shared" si="12"/>
        <v>1</v>
      </c>
      <c r="R44" s="172"/>
      <c r="S44" s="172">
        <f t="shared" si="12"/>
        <v>8</v>
      </c>
      <c r="T44" s="172"/>
      <c r="U44" s="172">
        <f t="shared" si="12"/>
        <v>12</v>
      </c>
      <c r="V44" s="172"/>
      <c r="W44" s="172" t="str">
        <f t="shared" si="12"/>
        <v>-</v>
      </c>
      <c r="X44" s="172"/>
      <c r="Y44" s="172" t="str">
        <f t="shared" si="12"/>
        <v>-</v>
      </c>
      <c r="Z44" s="172"/>
      <c r="AA44" s="172">
        <f t="shared" si="12"/>
        <v>11</v>
      </c>
      <c r="AB44" s="172"/>
      <c r="AC44" s="172">
        <f t="shared" si="12"/>
        <v>13</v>
      </c>
      <c r="AD44" s="172"/>
      <c r="AE44" s="172">
        <f t="shared" si="12"/>
        <v>15</v>
      </c>
      <c r="AF44" s="172"/>
      <c r="AG44" s="172">
        <f t="shared" si="12"/>
        <v>16</v>
      </c>
      <c r="AH44" s="172"/>
      <c r="AJ44" s="19">
        <f t="shared" si="5"/>
        <v>12</v>
      </c>
    </row>
    <row r="45" spans="2:36" x14ac:dyDescent="0.3">
      <c r="B45" s="10" t="str">
        <f t="shared" si="3"/>
        <v>Sam</v>
      </c>
      <c r="C45" s="174" t="str">
        <f t="shared" ref="C45:AG45" si="13">IF(C12=C$36,D12,"-")</f>
        <v>-</v>
      </c>
      <c r="D45" s="174"/>
      <c r="E45" s="174" t="str">
        <f t="shared" si="13"/>
        <v>-</v>
      </c>
      <c r="F45" s="174"/>
      <c r="G45" s="174">
        <f t="shared" si="13"/>
        <v>8</v>
      </c>
      <c r="H45" s="174"/>
      <c r="I45" s="174">
        <f t="shared" si="13"/>
        <v>9</v>
      </c>
      <c r="J45" s="174"/>
      <c r="K45" s="174" t="str">
        <f t="shared" si="13"/>
        <v>-</v>
      </c>
      <c r="L45" s="174"/>
      <c r="M45" s="174">
        <f t="shared" si="13"/>
        <v>10</v>
      </c>
      <c r="N45" s="174"/>
      <c r="O45" s="174">
        <f t="shared" si="13"/>
        <v>11</v>
      </c>
      <c r="P45" s="174"/>
      <c r="Q45" s="174" t="str">
        <f t="shared" si="13"/>
        <v>-</v>
      </c>
      <c r="R45" s="174"/>
      <c r="S45" s="174" t="str">
        <f t="shared" si="13"/>
        <v>-</v>
      </c>
      <c r="T45" s="174"/>
      <c r="U45" s="174">
        <f t="shared" si="13"/>
        <v>3</v>
      </c>
      <c r="V45" s="174"/>
      <c r="W45" s="174" t="str">
        <f t="shared" si="13"/>
        <v>-</v>
      </c>
      <c r="X45" s="174"/>
      <c r="Y45" s="174" t="str">
        <f t="shared" si="13"/>
        <v>-</v>
      </c>
      <c r="Z45" s="174"/>
      <c r="AA45" s="174">
        <f t="shared" si="13"/>
        <v>13</v>
      </c>
      <c r="AB45" s="174"/>
      <c r="AC45" s="174">
        <f t="shared" si="13"/>
        <v>14</v>
      </c>
      <c r="AD45" s="174"/>
      <c r="AE45" s="174">
        <f t="shared" si="13"/>
        <v>15</v>
      </c>
      <c r="AF45" s="174"/>
      <c r="AG45" s="174">
        <f t="shared" si="13"/>
        <v>16</v>
      </c>
      <c r="AH45" s="174"/>
      <c r="AJ45" s="19">
        <f t="shared" si="5"/>
        <v>9</v>
      </c>
    </row>
    <row r="46" spans="2:36" x14ac:dyDescent="0.3">
      <c r="B46" s="91" t="str">
        <f t="shared" si="3"/>
        <v>Cody</v>
      </c>
      <c r="C46" s="172">
        <f t="shared" ref="C46:AG46" si="14">IF(C13=C$36,D13,"-")</f>
        <v>7</v>
      </c>
      <c r="D46" s="172"/>
      <c r="E46" s="172" t="str">
        <f t="shared" si="14"/>
        <v>-</v>
      </c>
      <c r="F46" s="172"/>
      <c r="G46" s="172">
        <f t="shared" si="14"/>
        <v>8</v>
      </c>
      <c r="H46" s="172"/>
      <c r="I46" s="172">
        <f t="shared" si="14"/>
        <v>16</v>
      </c>
      <c r="J46" s="172"/>
      <c r="K46" s="172" t="str">
        <f t="shared" si="14"/>
        <v>-</v>
      </c>
      <c r="L46" s="172"/>
      <c r="M46" s="172">
        <f t="shared" si="14"/>
        <v>12</v>
      </c>
      <c r="N46" s="172"/>
      <c r="O46" s="172">
        <f t="shared" si="14"/>
        <v>15</v>
      </c>
      <c r="P46" s="172"/>
      <c r="Q46" s="172">
        <f t="shared" si="14"/>
        <v>1</v>
      </c>
      <c r="R46" s="172"/>
      <c r="S46" s="172">
        <f t="shared" si="14"/>
        <v>4</v>
      </c>
      <c r="T46" s="172"/>
      <c r="U46" s="172">
        <f t="shared" si="14"/>
        <v>11</v>
      </c>
      <c r="V46" s="172"/>
      <c r="W46" s="172" t="str">
        <f t="shared" si="14"/>
        <v>-</v>
      </c>
      <c r="X46" s="172"/>
      <c r="Y46" s="172" t="str">
        <f t="shared" si="14"/>
        <v>-</v>
      </c>
      <c r="Z46" s="172"/>
      <c r="AA46" s="172">
        <f t="shared" si="14"/>
        <v>10</v>
      </c>
      <c r="AB46" s="172"/>
      <c r="AC46" s="172">
        <f t="shared" si="14"/>
        <v>2</v>
      </c>
      <c r="AD46" s="172"/>
      <c r="AE46" s="172">
        <f t="shared" si="14"/>
        <v>14</v>
      </c>
      <c r="AF46" s="172"/>
      <c r="AG46" s="172">
        <f t="shared" si="14"/>
        <v>13</v>
      </c>
      <c r="AH46" s="172"/>
      <c r="AJ46" s="19">
        <f t="shared" si="5"/>
        <v>12</v>
      </c>
    </row>
    <row r="47" spans="2:36" x14ac:dyDescent="0.3">
      <c r="B47" s="10" t="str">
        <f t="shared" si="3"/>
        <v>Tom</v>
      </c>
      <c r="C47" s="174">
        <f t="shared" ref="C47:AG47" si="15">IF(C14=C$36,D14,"-")</f>
        <v>2</v>
      </c>
      <c r="D47" s="174"/>
      <c r="E47" s="174" t="str">
        <f t="shared" si="15"/>
        <v>-</v>
      </c>
      <c r="F47" s="174"/>
      <c r="G47" s="174">
        <f t="shared" si="15"/>
        <v>14</v>
      </c>
      <c r="H47" s="174"/>
      <c r="I47" s="174">
        <f t="shared" si="15"/>
        <v>8</v>
      </c>
      <c r="J47" s="174"/>
      <c r="K47" s="174" t="str">
        <f t="shared" si="15"/>
        <v>-</v>
      </c>
      <c r="L47" s="174"/>
      <c r="M47" s="174">
        <f t="shared" si="15"/>
        <v>12</v>
      </c>
      <c r="N47" s="174"/>
      <c r="O47" s="174">
        <f t="shared" si="15"/>
        <v>6</v>
      </c>
      <c r="P47" s="174"/>
      <c r="Q47" s="174" t="str">
        <f t="shared" si="15"/>
        <v>-</v>
      </c>
      <c r="R47" s="174"/>
      <c r="S47" s="174">
        <f t="shared" si="15"/>
        <v>10</v>
      </c>
      <c r="T47" s="174"/>
      <c r="U47" s="174">
        <f t="shared" si="15"/>
        <v>9</v>
      </c>
      <c r="V47" s="174"/>
      <c r="W47" s="174" t="str">
        <f t="shared" si="15"/>
        <v>-</v>
      </c>
      <c r="X47" s="174"/>
      <c r="Y47" s="174" t="str">
        <f t="shared" si="15"/>
        <v>-</v>
      </c>
      <c r="Z47" s="174"/>
      <c r="AA47" s="174">
        <f t="shared" si="15"/>
        <v>7</v>
      </c>
      <c r="AB47" s="174"/>
      <c r="AC47" s="174">
        <f t="shared" si="15"/>
        <v>3</v>
      </c>
      <c r="AD47" s="174"/>
      <c r="AE47" s="174">
        <f t="shared" si="15"/>
        <v>16</v>
      </c>
      <c r="AF47" s="174"/>
      <c r="AG47" s="174">
        <f t="shared" si="15"/>
        <v>11</v>
      </c>
      <c r="AH47" s="174"/>
      <c r="AJ47" s="19">
        <f t="shared" si="5"/>
        <v>11</v>
      </c>
    </row>
    <row r="48" spans="2:36" x14ac:dyDescent="0.3">
      <c r="B48" s="91" t="str">
        <f t="shared" si="3"/>
        <v>Austin</v>
      </c>
      <c r="C48" s="172">
        <f t="shared" ref="C48:AG48" si="16">IF(C15=C$36,D15,"-")</f>
        <v>5</v>
      </c>
      <c r="D48" s="172"/>
      <c r="E48" s="172" t="str">
        <f t="shared" si="16"/>
        <v>-</v>
      </c>
      <c r="F48" s="172"/>
      <c r="G48" s="172" t="str">
        <f t="shared" si="16"/>
        <v>-</v>
      </c>
      <c r="H48" s="172"/>
      <c r="I48" s="172">
        <f t="shared" si="16"/>
        <v>10</v>
      </c>
      <c r="J48" s="172"/>
      <c r="K48" s="172" t="str">
        <f t="shared" si="16"/>
        <v>-</v>
      </c>
      <c r="L48" s="172"/>
      <c r="M48" s="172">
        <f t="shared" si="16"/>
        <v>3</v>
      </c>
      <c r="N48" s="172"/>
      <c r="O48" s="172">
        <f t="shared" si="16"/>
        <v>13</v>
      </c>
      <c r="P48" s="172"/>
      <c r="Q48" s="172" t="str">
        <f t="shared" si="16"/>
        <v>-</v>
      </c>
      <c r="R48" s="172"/>
      <c r="S48" s="172">
        <f t="shared" si="16"/>
        <v>11</v>
      </c>
      <c r="T48" s="172"/>
      <c r="U48" s="172">
        <f t="shared" si="16"/>
        <v>12</v>
      </c>
      <c r="V48" s="172"/>
      <c r="W48" s="172" t="str">
        <f t="shared" si="16"/>
        <v>-</v>
      </c>
      <c r="X48" s="172"/>
      <c r="Y48" s="172" t="str">
        <f t="shared" si="16"/>
        <v>-</v>
      </c>
      <c r="Z48" s="172"/>
      <c r="AA48" s="172">
        <f t="shared" si="16"/>
        <v>9</v>
      </c>
      <c r="AB48" s="172"/>
      <c r="AC48" s="172">
        <f t="shared" si="16"/>
        <v>4</v>
      </c>
      <c r="AD48" s="172"/>
      <c r="AE48" s="172">
        <f t="shared" si="16"/>
        <v>15</v>
      </c>
      <c r="AF48" s="172"/>
      <c r="AG48" s="172">
        <f t="shared" si="16"/>
        <v>16</v>
      </c>
      <c r="AH48" s="172"/>
      <c r="AJ48" s="19">
        <f t="shared" si="5"/>
        <v>10</v>
      </c>
    </row>
    <row r="49" spans="2:36" x14ac:dyDescent="0.3">
      <c r="B49" s="10" t="str">
        <f t="shared" si="3"/>
        <v>Cecil</v>
      </c>
      <c r="C49" s="174">
        <f t="shared" ref="C49:AG49" si="17">IF(C16=C$36,D16,"-")</f>
        <v>14</v>
      </c>
      <c r="D49" s="174"/>
      <c r="E49" s="174" t="str">
        <f t="shared" si="17"/>
        <v>-</v>
      </c>
      <c r="F49" s="174"/>
      <c r="G49" s="174">
        <f t="shared" si="17"/>
        <v>1</v>
      </c>
      <c r="H49" s="174"/>
      <c r="I49" s="174">
        <f t="shared" si="17"/>
        <v>5</v>
      </c>
      <c r="J49" s="174"/>
      <c r="K49" s="174">
        <f t="shared" si="17"/>
        <v>2</v>
      </c>
      <c r="L49" s="174"/>
      <c r="M49" s="174">
        <f t="shared" si="17"/>
        <v>7</v>
      </c>
      <c r="N49" s="174"/>
      <c r="O49" s="174">
        <f t="shared" si="17"/>
        <v>12</v>
      </c>
      <c r="P49" s="174"/>
      <c r="Q49" s="174" t="str">
        <f t="shared" si="17"/>
        <v>-</v>
      </c>
      <c r="R49" s="174"/>
      <c r="S49" s="174">
        <f t="shared" si="17"/>
        <v>10</v>
      </c>
      <c r="T49" s="174"/>
      <c r="U49" s="174">
        <f t="shared" si="17"/>
        <v>6</v>
      </c>
      <c r="V49" s="174"/>
      <c r="W49" s="174" t="str">
        <f t="shared" si="17"/>
        <v>-</v>
      </c>
      <c r="X49" s="174"/>
      <c r="Y49" s="174" t="str">
        <f t="shared" si="17"/>
        <v>-</v>
      </c>
      <c r="Z49" s="174"/>
      <c r="AA49" s="174">
        <f t="shared" si="17"/>
        <v>11</v>
      </c>
      <c r="AB49" s="174"/>
      <c r="AC49" s="174">
        <f t="shared" si="17"/>
        <v>9</v>
      </c>
      <c r="AD49" s="174"/>
      <c r="AE49" s="174">
        <f t="shared" si="17"/>
        <v>16</v>
      </c>
      <c r="AF49" s="174"/>
      <c r="AG49" s="174">
        <f t="shared" si="17"/>
        <v>15</v>
      </c>
      <c r="AH49" s="174"/>
      <c r="AJ49" s="19">
        <f t="shared" si="5"/>
        <v>12</v>
      </c>
    </row>
    <row r="50" spans="2:36" x14ac:dyDescent="0.3">
      <c r="B50" s="91" t="str">
        <f t="shared" si="3"/>
        <v>Thadd</v>
      </c>
      <c r="C50" s="172">
        <f t="shared" ref="C50:AG50" si="18">IF(C17=C$36,D17,"-")</f>
        <v>2</v>
      </c>
      <c r="D50" s="172"/>
      <c r="E50" s="172" t="str">
        <f t="shared" si="18"/>
        <v>-</v>
      </c>
      <c r="F50" s="172"/>
      <c r="G50" s="172">
        <f t="shared" si="18"/>
        <v>7</v>
      </c>
      <c r="H50" s="172"/>
      <c r="I50" s="172">
        <f t="shared" si="18"/>
        <v>15</v>
      </c>
      <c r="J50" s="172"/>
      <c r="K50" s="172" t="str">
        <f t="shared" si="18"/>
        <v>-</v>
      </c>
      <c r="L50" s="172"/>
      <c r="M50" s="172">
        <f t="shared" si="18"/>
        <v>4</v>
      </c>
      <c r="N50" s="172"/>
      <c r="O50" s="172">
        <f t="shared" si="18"/>
        <v>14</v>
      </c>
      <c r="P50" s="172"/>
      <c r="Q50" s="172" t="str">
        <f t="shared" si="18"/>
        <v>-</v>
      </c>
      <c r="R50" s="172"/>
      <c r="S50" s="172" t="str">
        <f t="shared" si="18"/>
        <v>-</v>
      </c>
      <c r="T50" s="172"/>
      <c r="U50" s="172">
        <f t="shared" si="18"/>
        <v>12</v>
      </c>
      <c r="V50" s="172"/>
      <c r="W50" s="172" t="str">
        <f t="shared" si="18"/>
        <v>-</v>
      </c>
      <c r="X50" s="172"/>
      <c r="Y50" s="172" t="str">
        <f t="shared" si="18"/>
        <v>-</v>
      </c>
      <c r="Z50" s="172"/>
      <c r="AA50" s="172">
        <f t="shared" si="18"/>
        <v>9</v>
      </c>
      <c r="AB50" s="172"/>
      <c r="AC50" s="172">
        <f t="shared" si="18"/>
        <v>10</v>
      </c>
      <c r="AD50" s="172"/>
      <c r="AE50" s="172">
        <f t="shared" si="18"/>
        <v>13</v>
      </c>
      <c r="AF50" s="172"/>
      <c r="AG50" s="172">
        <f t="shared" si="18"/>
        <v>16</v>
      </c>
      <c r="AH50" s="172"/>
      <c r="AJ50" s="19">
        <f t="shared" si="5"/>
        <v>10</v>
      </c>
    </row>
    <row r="51" spans="2:36" x14ac:dyDescent="0.3">
      <c r="B51" s="10" t="str">
        <f t="shared" si="3"/>
        <v>Walker</v>
      </c>
      <c r="C51" s="174">
        <f t="shared" ref="C51:AG51" si="19">IF(C18=C$36,D18,"-")</f>
        <v>10</v>
      </c>
      <c r="D51" s="174"/>
      <c r="E51" s="174">
        <f t="shared" si="19"/>
        <v>6</v>
      </c>
      <c r="F51" s="174"/>
      <c r="G51" s="174">
        <f t="shared" si="19"/>
        <v>14</v>
      </c>
      <c r="H51" s="174"/>
      <c r="I51" s="174">
        <f t="shared" si="19"/>
        <v>13</v>
      </c>
      <c r="J51" s="174"/>
      <c r="K51" s="174" t="str">
        <f t="shared" si="19"/>
        <v>-</v>
      </c>
      <c r="L51" s="174"/>
      <c r="M51" s="174">
        <f t="shared" si="19"/>
        <v>7</v>
      </c>
      <c r="N51" s="174"/>
      <c r="O51" s="174">
        <f t="shared" si="19"/>
        <v>11</v>
      </c>
      <c r="P51" s="174"/>
      <c r="Q51" s="174" t="str">
        <f t="shared" si="19"/>
        <v>-</v>
      </c>
      <c r="R51" s="174"/>
      <c r="S51" s="174">
        <f t="shared" si="19"/>
        <v>4</v>
      </c>
      <c r="T51" s="174"/>
      <c r="U51" s="174">
        <f t="shared" si="19"/>
        <v>16</v>
      </c>
      <c r="V51" s="174"/>
      <c r="W51" s="174">
        <f t="shared" si="19"/>
        <v>2</v>
      </c>
      <c r="X51" s="174"/>
      <c r="Y51" s="174" t="str">
        <f t="shared" si="19"/>
        <v>-</v>
      </c>
      <c r="Z51" s="174"/>
      <c r="AA51" s="174">
        <f t="shared" si="19"/>
        <v>8</v>
      </c>
      <c r="AB51" s="174"/>
      <c r="AC51" s="174" t="str">
        <f t="shared" si="19"/>
        <v>-</v>
      </c>
      <c r="AD51" s="174"/>
      <c r="AE51" s="174">
        <f t="shared" si="19"/>
        <v>12</v>
      </c>
      <c r="AF51" s="174"/>
      <c r="AG51" s="174">
        <f t="shared" si="19"/>
        <v>15</v>
      </c>
      <c r="AH51" s="174"/>
      <c r="AJ51" s="19">
        <f t="shared" si="5"/>
        <v>12</v>
      </c>
    </row>
    <row r="52" spans="2:36" x14ac:dyDescent="0.3">
      <c r="B52" s="97" t="str">
        <f t="shared" si="3"/>
        <v>A. Little</v>
      </c>
      <c r="C52" s="172">
        <f t="shared" ref="C52:AG52" si="20">IF(C19=C$36,D19,"-")</f>
        <v>7</v>
      </c>
      <c r="D52" s="172"/>
      <c r="E52" s="172">
        <f t="shared" si="20"/>
        <v>2</v>
      </c>
      <c r="F52" s="172"/>
      <c r="G52" s="172" t="str">
        <f t="shared" si="20"/>
        <v>-</v>
      </c>
      <c r="H52" s="172"/>
      <c r="I52" s="172">
        <f t="shared" si="20"/>
        <v>6</v>
      </c>
      <c r="J52" s="172"/>
      <c r="K52" s="172" t="str">
        <f t="shared" si="20"/>
        <v>-</v>
      </c>
      <c r="L52" s="172"/>
      <c r="M52" s="172">
        <f t="shared" si="20"/>
        <v>4</v>
      </c>
      <c r="N52" s="172"/>
      <c r="O52" s="172">
        <f t="shared" si="20"/>
        <v>11</v>
      </c>
      <c r="P52" s="172"/>
      <c r="Q52" s="172">
        <f t="shared" si="20"/>
        <v>9</v>
      </c>
      <c r="R52" s="172"/>
      <c r="S52" s="172">
        <f t="shared" si="20"/>
        <v>8</v>
      </c>
      <c r="T52" s="172"/>
      <c r="U52" s="172">
        <f t="shared" si="20"/>
        <v>12</v>
      </c>
      <c r="V52" s="172"/>
      <c r="W52" s="172">
        <f t="shared" si="20"/>
        <v>3</v>
      </c>
      <c r="X52" s="172"/>
      <c r="Y52" s="172" t="str">
        <f t="shared" si="20"/>
        <v>-</v>
      </c>
      <c r="Z52" s="172"/>
      <c r="AA52" s="172">
        <f t="shared" si="20"/>
        <v>15</v>
      </c>
      <c r="AB52" s="172"/>
      <c r="AC52" s="172">
        <f t="shared" si="20"/>
        <v>16</v>
      </c>
      <c r="AD52" s="172"/>
      <c r="AE52" s="172">
        <f t="shared" si="20"/>
        <v>13</v>
      </c>
      <c r="AF52" s="172"/>
      <c r="AG52" s="172">
        <f t="shared" si="20"/>
        <v>10</v>
      </c>
      <c r="AH52" s="172"/>
      <c r="AJ52" s="19">
        <f t="shared" si="5"/>
        <v>13</v>
      </c>
    </row>
    <row r="53" spans="2:36" x14ac:dyDescent="0.3">
      <c r="B53" s="10" t="str">
        <f t="shared" si="3"/>
        <v>Carly</v>
      </c>
      <c r="C53" s="174">
        <f t="shared" ref="C53:AG53" si="21">IF(C20=C$36,D20,"-")</f>
        <v>4</v>
      </c>
      <c r="D53" s="174"/>
      <c r="E53" s="174">
        <f t="shared" si="21"/>
        <v>2</v>
      </c>
      <c r="F53" s="174"/>
      <c r="G53" s="174">
        <f t="shared" si="21"/>
        <v>12</v>
      </c>
      <c r="H53" s="174"/>
      <c r="I53" s="174">
        <f t="shared" si="21"/>
        <v>16</v>
      </c>
      <c r="J53" s="174"/>
      <c r="K53" s="174" t="str">
        <f t="shared" si="21"/>
        <v>-</v>
      </c>
      <c r="L53" s="174"/>
      <c r="M53" s="174">
        <f t="shared" si="21"/>
        <v>5</v>
      </c>
      <c r="N53" s="174"/>
      <c r="O53" s="174">
        <f t="shared" si="21"/>
        <v>15</v>
      </c>
      <c r="P53" s="174"/>
      <c r="Q53" s="174">
        <f t="shared" si="21"/>
        <v>1</v>
      </c>
      <c r="R53" s="174"/>
      <c r="S53" s="174" t="str">
        <f t="shared" si="21"/>
        <v>-</v>
      </c>
      <c r="T53" s="174"/>
      <c r="U53" s="174">
        <f t="shared" si="21"/>
        <v>9</v>
      </c>
      <c r="V53" s="174"/>
      <c r="W53" s="174" t="str">
        <f t="shared" si="21"/>
        <v>-</v>
      </c>
      <c r="X53" s="174"/>
      <c r="Y53" s="174" t="str">
        <f t="shared" si="21"/>
        <v>-</v>
      </c>
      <c r="Z53" s="174"/>
      <c r="AA53" s="174">
        <f t="shared" si="21"/>
        <v>14</v>
      </c>
      <c r="AB53" s="174"/>
      <c r="AC53" s="174">
        <f t="shared" si="21"/>
        <v>11</v>
      </c>
      <c r="AD53" s="174"/>
      <c r="AE53" s="174">
        <f t="shared" si="21"/>
        <v>13</v>
      </c>
      <c r="AF53" s="174"/>
      <c r="AG53" s="174">
        <f t="shared" si="21"/>
        <v>10</v>
      </c>
      <c r="AH53" s="174"/>
      <c r="AJ53" s="19">
        <f t="shared" si="5"/>
        <v>12</v>
      </c>
    </row>
    <row r="54" spans="2:36" x14ac:dyDescent="0.3">
      <c r="B54" s="88" t="str">
        <f t="shared" si="3"/>
        <v>Bobbo</v>
      </c>
      <c r="C54" s="172" t="str">
        <f t="shared" ref="C54:AG54" si="22">IF(C21=C$36,D21,"-")</f>
        <v>-</v>
      </c>
      <c r="D54" s="172"/>
      <c r="E54" s="172" t="str">
        <f t="shared" si="22"/>
        <v>-</v>
      </c>
      <c r="F54" s="172"/>
      <c r="G54" s="172" t="str">
        <f t="shared" si="22"/>
        <v>-</v>
      </c>
      <c r="H54" s="172"/>
      <c r="I54" s="172">
        <f t="shared" si="22"/>
        <v>13</v>
      </c>
      <c r="J54" s="172"/>
      <c r="K54" s="172">
        <f t="shared" si="22"/>
        <v>5</v>
      </c>
      <c r="L54" s="172"/>
      <c r="M54" s="172">
        <f t="shared" si="22"/>
        <v>4</v>
      </c>
      <c r="N54" s="172"/>
      <c r="O54" s="172">
        <f t="shared" si="22"/>
        <v>12</v>
      </c>
      <c r="P54" s="172"/>
      <c r="Q54" s="172" t="str">
        <f t="shared" si="22"/>
        <v>-</v>
      </c>
      <c r="R54" s="172"/>
      <c r="S54" s="172">
        <f t="shared" si="22"/>
        <v>9</v>
      </c>
      <c r="T54" s="172"/>
      <c r="U54" s="172">
        <f t="shared" si="22"/>
        <v>3</v>
      </c>
      <c r="V54" s="172"/>
      <c r="W54" s="172" t="str">
        <f t="shared" si="22"/>
        <v>-</v>
      </c>
      <c r="X54" s="172"/>
      <c r="Y54" s="172" t="str">
        <f t="shared" si="22"/>
        <v>-</v>
      </c>
      <c r="Z54" s="172"/>
      <c r="AA54" s="172">
        <f t="shared" si="22"/>
        <v>14</v>
      </c>
      <c r="AB54" s="172"/>
      <c r="AC54" s="172">
        <f t="shared" si="22"/>
        <v>15</v>
      </c>
      <c r="AD54" s="172"/>
      <c r="AE54" s="172">
        <f t="shared" si="22"/>
        <v>16</v>
      </c>
      <c r="AF54" s="172"/>
      <c r="AG54" s="172">
        <f t="shared" si="22"/>
        <v>7</v>
      </c>
      <c r="AH54" s="172"/>
      <c r="AJ54" s="19">
        <f t="shared" si="5"/>
        <v>10</v>
      </c>
    </row>
    <row r="55" spans="2:36" x14ac:dyDescent="0.3">
      <c r="B55" s="83" t="str">
        <f t="shared" si="3"/>
        <v>Trent</v>
      </c>
      <c r="C55" s="174" t="str">
        <f t="shared" ref="C55:AG55" si="23">IF(C22=C$36,D22,"-")</f>
        <v>-</v>
      </c>
      <c r="D55" s="174"/>
      <c r="E55" s="174">
        <f t="shared" si="23"/>
        <v>2</v>
      </c>
      <c r="F55" s="174"/>
      <c r="G55" s="174">
        <f t="shared" si="23"/>
        <v>4</v>
      </c>
      <c r="H55" s="174"/>
      <c r="I55" s="174">
        <f t="shared" si="23"/>
        <v>15</v>
      </c>
      <c r="J55" s="174"/>
      <c r="K55" s="174" t="str">
        <f t="shared" si="23"/>
        <v>-</v>
      </c>
      <c r="L55" s="174"/>
      <c r="M55" s="174">
        <f t="shared" si="23"/>
        <v>5</v>
      </c>
      <c r="N55" s="174"/>
      <c r="O55" s="174">
        <f t="shared" si="23"/>
        <v>13</v>
      </c>
      <c r="P55" s="174"/>
      <c r="Q55" s="174">
        <f t="shared" si="23"/>
        <v>3</v>
      </c>
      <c r="R55" s="174"/>
      <c r="S55" s="174" t="str">
        <f t="shared" si="23"/>
        <v>-</v>
      </c>
      <c r="T55" s="174"/>
      <c r="U55" s="174">
        <f t="shared" si="23"/>
        <v>12</v>
      </c>
      <c r="V55" s="174"/>
      <c r="W55" s="174" t="str">
        <f t="shared" si="23"/>
        <v>-</v>
      </c>
      <c r="X55" s="174"/>
      <c r="Y55" s="174" t="str">
        <f t="shared" si="23"/>
        <v>-</v>
      </c>
      <c r="Z55" s="174"/>
      <c r="AA55" s="174">
        <f t="shared" si="23"/>
        <v>9</v>
      </c>
      <c r="AB55" s="174"/>
      <c r="AC55" s="174">
        <f t="shared" si="23"/>
        <v>1</v>
      </c>
      <c r="AD55" s="174"/>
      <c r="AE55" s="174">
        <f t="shared" si="23"/>
        <v>11</v>
      </c>
      <c r="AF55" s="174"/>
      <c r="AG55" s="174">
        <f t="shared" si="23"/>
        <v>16</v>
      </c>
      <c r="AH55" s="174"/>
      <c r="AJ55" s="19">
        <f t="shared" si="5"/>
        <v>11</v>
      </c>
    </row>
    <row r="56" spans="2:36" x14ac:dyDescent="0.3">
      <c r="B56" s="88" t="str">
        <f t="shared" si="3"/>
        <v>Dean</v>
      </c>
      <c r="C56" s="172">
        <f t="shared" ref="C56:AG56" si="24">IF(C23=C$36,D23,"-")</f>
        <v>1</v>
      </c>
      <c r="D56" s="172"/>
      <c r="E56" s="172">
        <f t="shared" si="24"/>
        <v>5</v>
      </c>
      <c r="F56" s="172"/>
      <c r="G56" s="172" t="str">
        <f t="shared" si="24"/>
        <v>-</v>
      </c>
      <c r="H56" s="172"/>
      <c r="I56" s="172">
        <f t="shared" si="24"/>
        <v>14</v>
      </c>
      <c r="J56" s="172"/>
      <c r="K56" s="172" t="str">
        <f t="shared" si="24"/>
        <v>-</v>
      </c>
      <c r="L56" s="172"/>
      <c r="M56" s="172">
        <f t="shared" si="24"/>
        <v>3</v>
      </c>
      <c r="N56" s="172"/>
      <c r="O56" s="172">
        <f t="shared" si="24"/>
        <v>15</v>
      </c>
      <c r="P56" s="172"/>
      <c r="Q56" s="172">
        <f t="shared" si="24"/>
        <v>4</v>
      </c>
      <c r="R56" s="172"/>
      <c r="S56" s="172">
        <f t="shared" si="24"/>
        <v>10</v>
      </c>
      <c r="T56" s="172"/>
      <c r="U56" s="172">
        <f t="shared" si="24"/>
        <v>13</v>
      </c>
      <c r="V56" s="172"/>
      <c r="W56" s="172" t="str">
        <f t="shared" si="24"/>
        <v>-</v>
      </c>
      <c r="X56" s="172"/>
      <c r="Y56" s="172" t="str">
        <f t="shared" si="24"/>
        <v>-</v>
      </c>
      <c r="Z56" s="172"/>
      <c r="AA56" s="172">
        <f t="shared" si="24"/>
        <v>16</v>
      </c>
      <c r="AB56" s="172"/>
      <c r="AC56" s="172">
        <f t="shared" si="24"/>
        <v>8</v>
      </c>
      <c r="AD56" s="172"/>
      <c r="AE56" s="172">
        <f t="shared" si="24"/>
        <v>11</v>
      </c>
      <c r="AF56" s="172"/>
      <c r="AG56" s="172">
        <f t="shared" si="24"/>
        <v>9</v>
      </c>
      <c r="AH56" s="172"/>
      <c r="AJ56" s="19">
        <f t="shared" si="5"/>
        <v>12</v>
      </c>
    </row>
    <row r="57" spans="2:36" x14ac:dyDescent="0.3">
      <c r="B57" s="83" t="str">
        <f t="shared" si="3"/>
        <v>Randi</v>
      </c>
      <c r="C57" s="174">
        <f t="shared" ref="C57:AG57" si="25">IF(C24=C$36,D24,"-")</f>
        <v>3</v>
      </c>
      <c r="D57" s="174"/>
      <c r="E57" s="174" t="str">
        <f t="shared" si="25"/>
        <v>-</v>
      </c>
      <c r="F57" s="174"/>
      <c r="G57" s="174" t="str">
        <f t="shared" si="25"/>
        <v>-</v>
      </c>
      <c r="H57" s="174"/>
      <c r="I57" s="174">
        <f t="shared" si="25"/>
        <v>14</v>
      </c>
      <c r="J57" s="174"/>
      <c r="K57" s="174" t="str">
        <f t="shared" si="25"/>
        <v>-</v>
      </c>
      <c r="L57" s="174"/>
      <c r="M57" s="174">
        <f t="shared" si="25"/>
        <v>7</v>
      </c>
      <c r="N57" s="174"/>
      <c r="O57" s="174">
        <f t="shared" si="25"/>
        <v>12</v>
      </c>
      <c r="P57" s="174"/>
      <c r="Q57" s="174" t="str">
        <f t="shared" si="25"/>
        <v>-</v>
      </c>
      <c r="R57" s="174"/>
      <c r="S57" s="174">
        <f t="shared" si="25"/>
        <v>8</v>
      </c>
      <c r="T57" s="174"/>
      <c r="U57" s="174">
        <f t="shared" si="25"/>
        <v>10</v>
      </c>
      <c r="V57" s="174"/>
      <c r="W57" s="174" t="str">
        <f t="shared" si="25"/>
        <v>-</v>
      </c>
      <c r="X57" s="174"/>
      <c r="Y57" s="174" t="str">
        <f t="shared" si="25"/>
        <v>-</v>
      </c>
      <c r="Z57" s="174"/>
      <c r="AA57" s="174">
        <f t="shared" si="25"/>
        <v>11</v>
      </c>
      <c r="AB57" s="174"/>
      <c r="AC57" s="174">
        <f t="shared" si="25"/>
        <v>13</v>
      </c>
      <c r="AD57" s="174"/>
      <c r="AE57" s="174">
        <f t="shared" si="25"/>
        <v>16</v>
      </c>
      <c r="AF57" s="174"/>
      <c r="AG57" s="174">
        <f t="shared" si="25"/>
        <v>9</v>
      </c>
      <c r="AH57" s="174"/>
      <c r="AJ57" s="19">
        <f t="shared" si="5"/>
        <v>10</v>
      </c>
    </row>
    <row r="58" spans="2:36" x14ac:dyDescent="0.3">
      <c r="B58" s="88" t="str">
        <f t="shared" si="3"/>
        <v>Brett J.</v>
      </c>
      <c r="C58" s="172" t="str">
        <f t="shared" ref="C58:AG58" si="26">IF(C25=C$36,D25,"-")</f>
        <v>-</v>
      </c>
      <c r="D58" s="172"/>
      <c r="E58" s="172">
        <f t="shared" si="26"/>
        <v>2</v>
      </c>
      <c r="F58" s="172"/>
      <c r="G58" s="172">
        <f t="shared" si="26"/>
        <v>7</v>
      </c>
      <c r="H58" s="172"/>
      <c r="I58" s="172">
        <f t="shared" si="26"/>
        <v>16</v>
      </c>
      <c r="J58" s="172"/>
      <c r="K58" s="172" t="str">
        <f t="shared" si="26"/>
        <v>-</v>
      </c>
      <c r="L58" s="172"/>
      <c r="M58" s="172" t="str">
        <f t="shared" si="26"/>
        <v>-</v>
      </c>
      <c r="N58" s="172"/>
      <c r="O58" s="172">
        <f t="shared" si="26"/>
        <v>14</v>
      </c>
      <c r="P58" s="172"/>
      <c r="Q58" s="172">
        <f t="shared" si="26"/>
        <v>3</v>
      </c>
      <c r="R58" s="172"/>
      <c r="S58" s="172">
        <f t="shared" si="26"/>
        <v>5</v>
      </c>
      <c r="T58" s="172"/>
      <c r="U58" s="172">
        <f t="shared" si="26"/>
        <v>8</v>
      </c>
      <c r="V58" s="172"/>
      <c r="W58" s="172" t="str">
        <f t="shared" si="26"/>
        <v>-</v>
      </c>
      <c r="X58" s="172"/>
      <c r="Y58" s="172" t="str">
        <f t="shared" si="26"/>
        <v>-</v>
      </c>
      <c r="Z58" s="172"/>
      <c r="AA58" s="172">
        <f t="shared" si="26"/>
        <v>12</v>
      </c>
      <c r="AB58" s="172"/>
      <c r="AC58" s="172">
        <f t="shared" si="26"/>
        <v>11</v>
      </c>
      <c r="AD58" s="172"/>
      <c r="AE58" s="172">
        <f t="shared" si="26"/>
        <v>13</v>
      </c>
      <c r="AF58" s="172"/>
      <c r="AG58" s="172">
        <f t="shared" si="26"/>
        <v>10</v>
      </c>
      <c r="AH58" s="172"/>
      <c r="AJ58" s="19">
        <f>COUNTIF(C58:AH58,"&gt;=1")</f>
        <v>11</v>
      </c>
    </row>
    <row r="59" spans="2:36" x14ac:dyDescent="0.3">
      <c r="B59" s="83" t="str">
        <f t="shared" si="3"/>
        <v>Derek</v>
      </c>
      <c r="C59" s="174">
        <f t="shared" ref="C59:AG59" si="27">IF(C26=C$36,D26,"-")</f>
        <v>6</v>
      </c>
      <c r="D59" s="174"/>
      <c r="E59" s="174">
        <f t="shared" si="27"/>
        <v>7</v>
      </c>
      <c r="F59" s="174"/>
      <c r="G59" s="174">
        <f t="shared" si="27"/>
        <v>8</v>
      </c>
      <c r="H59" s="174"/>
      <c r="I59" s="174">
        <f t="shared" si="27"/>
        <v>16</v>
      </c>
      <c r="J59" s="174"/>
      <c r="K59" s="174" t="str">
        <f t="shared" si="27"/>
        <v>-</v>
      </c>
      <c r="L59" s="174"/>
      <c r="M59" s="174">
        <f t="shared" si="27"/>
        <v>2</v>
      </c>
      <c r="N59" s="174"/>
      <c r="O59" s="174">
        <f t="shared" si="27"/>
        <v>10</v>
      </c>
      <c r="P59" s="174"/>
      <c r="Q59" s="174">
        <f t="shared" si="27"/>
        <v>9</v>
      </c>
      <c r="R59" s="174"/>
      <c r="S59" s="174">
        <f t="shared" si="27"/>
        <v>4</v>
      </c>
      <c r="T59" s="174"/>
      <c r="U59" s="174">
        <f t="shared" si="27"/>
        <v>11</v>
      </c>
      <c r="V59" s="174"/>
      <c r="W59" s="174">
        <f t="shared" si="27"/>
        <v>3</v>
      </c>
      <c r="X59" s="174"/>
      <c r="Y59" s="174" t="str">
        <f t="shared" si="27"/>
        <v>-</v>
      </c>
      <c r="Z59" s="174"/>
      <c r="AA59" s="174">
        <f t="shared" si="27"/>
        <v>13</v>
      </c>
      <c r="AB59" s="174"/>
      <c r="AC59" s="174">
        <f t="shared" si="27"/>
        <v>12</v>
      </c>
      <c r="AD59" s="174"/>
      <c r="AE59" s="174">
        <f t="shared" si="27"/>
        <v>14</v>
      </c>
      <c r="AF59" s="174"/>
      <c r="AG59" s="174">
        <f t="shared" si="27"/>
        <v>15</v>
      </c>
      <c r="AH59" s="174"/>
      <c r="AJ59" s="19">
        <f t="shared" si="5"/>
        <v>14</v>
      </c>
    </row>
    <row r="60" spans="2:36" x14ac:dyDescent="0.3">
      <c r="B60" s="88" t="str">
        <f t="shared" si="3"/>
        <v>Colby</v>
      </c>
      <c r="C60" s="172" t="str">
        <f t="shared" ref="C60:AG60" si="28">IF(C27=C$36,D27,"-")</f>
        <v>-</v>
      </c>
      <c r="D60" s="172"/>
      <c r="E60" s="172">
        <f t="shared" si="28"/>
        <v>5</v>
      </c>
      <c r="F60" s="172"/>
      <c r="G60" s="172" t="str">
        <f t="shared" si="28"/>
        <v>-</v>
      </c>
      <c r="H60" s="172"/>
      <c r="I60" s="172">
        <f t="shared" si="28"/>
        <v>1</v>
      </c>
      <c r="J60" s="172"/>
      <c r="K60" s="172" t="str">
        <f t="shared" si="28"/>
        <v>-</v>
      </c>
      <c r="L60" s="172"/>
      <c r="M60" s="172" t="str">
        <f t="shared" si="28"/>
        <v>-</v>
      </c>
      <c r="N60" s="172"/>
      <c r="O60" s="172">
        <f t="shared" si="28"/>
        <v>10</v>
      </c>
      <c r="P60" s="172"/>
      <c r="Q60" s="172">
        <f t="shared" si="28"/>
        <v>9</v>
      </c>
      <c r="R60" s="172"/>
      <c r="S60" s="172">
        <f t="shared" si="28"/>
        <v>7</v>
      </c>
      <c r="T60" s="172"/>
      <c r="U60" s="172">
        <f t="shared" si="28"/>
        <v>14</v>
      </c>
      <c r="V60" s="172"/>
      <c r="W60" s="172">
        <f t="shared" si="28"/>
        <v>3</v>
      </c>
      <c r="X60" s="172"/>
      <c r="Y60" s="172" t="str">
        <f t="shared" si="28"/>
        <v>-</v>
      </c>
      <c r="Z60" s="172"/>
      <c r="AA60" s="172">
        <f t="shared" si="28"/>
        <v>8</v>
      </c>
      <c r="AB60" s="172"/>
      <c r="AC60" s="172">
        <f t="shared" si="28"/>
        <v>16</v>
      </c>
      <c r="AD60" s="172"/>
      <c r="AE60" s="172">
        <f t="shared" si="28"/>
        <v>11</v>
      </c>
      <c r="AF60" s="172"/>
      <c r="AG60" s="172">
        <f t="shared" si="28"/>
        <v>12</v>
      </c>
      <c r="AH60" s="172"/>
      <c r="AJ60" s="19">
        <f t="shared" si="5"/>
        <v>11</v>
      </c>
    </row>
    <row r="61" spans="2:36" x14ac:dyDescent="0.3">
      <c r="B61" s="83" t="str">
        <f t="shared" si="3"/>
        <v>Bret F.</v>
      </c>
      <c r="C61" s="174">
        <f t="shared" ref="C61:AG61" si="29">IF(C28=C$36,D28,"-")</f>
        <v>6</v>
      </c>
      <c r="D61" s="174"/>
      <c r="E61" s="174">
        <f t="shared" si="29"/>
        <v>5</v>
      </c>
      <c r="F61" s="174"/>
      <c r="G61" s="174">
        <f t="shared" si="29"/>
        <v>4</v>
      </c>
      <c r="H61" s="174"/>
      <c r="I61" s="174">
        <f t="shared" si="29"/>
        <v>7</v>
      </c>
      <c r="J61" s="174"/>
      <c r="K61" s="174">
        <f t="shared" si="29"/>
        <v>3</v>
      </c>
      <c r="L61" s="174"/>
      <c r="M61" s="174">
        <f t="shared" si="29"/>
        <v>2</v>
      </c>
      <c r="N61" s="174"/>
      <c r="O61" s="174">
        <f t="shared" si="29"/>
        <v>9</v>
      </c>
      <c r="P61" s="174"/>
      <c r="Q61" s="174" t="str">
        <f t="shared" si="29"/>
        <v>-</v>
      </c>
      <c r="R61" s="174"/>
      <c r="S61" s="174">
        <f t="shared" si="29"/>
        <v>8</v>
      </c>
      <c r="T61" s="174"/>
      <c r="U61" s="174">
        <f t="shared" si="29"/>
        <v>10</v>
      </c>
      <c r="V61" s="174"/>
      <c r="W61" s="174" t="str">
        <f t="shared" si="29"/>
        <v>-</v>
      </c>
      <c r="X61" s="174"/>
      <c r="Y61" s="174" t="str">
        <f t="shared" si="29"/>
        <v>-</v>
      </c>
      <c r="Z61" s="174"/>
      <c r="AA61" s="174">
        <f t="shared" si="29"/>
        <v>13</v>
      </c>
      <c r="AB61" s="174"/>
      <c r="AC61" s="174">
        <f t="shared" si="29"/>
        <v>14</v>
      </c>
      <c r="AD61" s="174"/>
      <c r="AE61" s="174">
        <f t="shared" si="29"/>
        <v>15</v>
      </c>
      <c r="AF61" s="174"/>
      <c r="AG61" s="174">
        <f t="shared" si="29"/>
        <v>16</v>
      </c>
      <c r="AH61" s="174"/>
      <c r="AJ61" s="19">
        <f t="shared" si="5"/>
        <v>13</v>
      </c>
    </row>
    <row r="62" spans="2:36" x14ac:dyDescent="0.3">
      <c r="B62" s="91" t="str">
        <f t="shared" si="3"/>
        <v>Chad</v>
      </c>
      <c r="C62" s="172">
        <f t="shared" ref="C62:AG62" si="30">IF(C29=C$36,D29,"-")</f>
        <v>14</v>
      </c>
      <c r="D62" s="172"/>
      <c r="E62" s="172" t="str">
        <f t="shared" si="30"/>
        <v>-</v>
      </c>
      <c r="F62" s="172"/>
      <c r="G62" s="172">
        <f t="shared" si="30"/>
        <v>16</v>
      </c>
      <c r="H62" s="172"/>
      <c r="I62" s="172">
        <f t="shared" si="30"/>
        <v>8</v>
      </c>
      <c r="J62" s="172"/>
      <c r="K62" s="172" t="str">
        <f t="shared" si="30"/>
        <v>-</v>
      </c>
      <c r="L62" s="172"/>
      <c r="M62" s="172">
        <f t="shared" si="30"/>
        <v>6</v>
      </c>
      <c r="N62" s="172"/>
      <c r="O62" s="172">
        <f t="shared" si="30"/>
        <v>10</v>
      </c>
      <c r="P62" s="172"/>
      <c r="Q62" s="172" t="str">
        <f t="shared" si="30"/>
        <v>-</v>
      </c>
      <c r="R62" s="172"/>
      <c r="S62" s="172">
        <f t="shared" si="30"/>
        <v>5</v>
      </c>
      <c r="T62" s="172"/>
      <c r="U62" s="172">
        <f t="shared" si="30"/>
        <v>9</v>
      </c>
      <c r="V62" s="172"/>
      <c r="W62" s="172">
        <f t="shared" si="30"/>
        <v>1</v>
      </c>
      <c r="X62" s="172"/>
      <c r="Y62" s="172" t="str">
        <f t="shared" si="30"/>
        <v>-</v>
      </c>
      <c r="Z62" s="172"/>
      <c r="AA62" s="172">
        <f t="shared" si="30"/>
        <v>3</v>
      </c>
      <c r="AB62" s="172"/>
      <c r="AC62" s="172">
        <f t="shared" si="30"/>
        <v>4</v>
      </c>
      <c r="AD62" s="172"/>
      <c r="AE62" s="172">
        <f t="shared" si="30"/>
        <v>12</v>
      </c>
      <c r="AF62" s="172"/>
      <c r="AG62" s="172">
        <f t="shared" si="30"/>
        <v>15</v>
      </c>
      <c r="AH62" s="172"/>
      <c r="AJ62" s="19">
        <f>COUNTIF(C62:AH62,"&gt;=1")</f>
        <v>12</v>
      </c>
    </row>
  </sheetData>
  <mergeCells count="466">
    <mergeCell ref="AG58:AH58"/>
    <mergeCell ref="U58:V58"/>
    <mergeCell ref="W58:X58"/>
    <mergeCell ref="Y58:Z58"/>
    <mergeCell ref="AA58:AB58"/>
    <mergeCell ref="AC58:AD58"/>
    <mergeCell ref="AE58:AF58"/>
    <mergeCell ref="AE53:AF53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S53:T53"/>
    <mergeCell ref="U53:V53"/>
    <mergeCell ref="W53:X53"/>
    <mergeCell ref="Y53:Z53"/>
    <mergeCell ref="AA53:AB53"/>
    <mergeCell ref="AC53:AD53"/>
    <mergeCell ref="C53:D53"/>
    <mergeCell ref="E53:F53"/>
    <mergeCell ref="G53:H53"/>
    <mergeCell ref="I53:J53"/>
    <mergeCell ref="K53:L53"/>
    <mergeCell ref="M53:N53"/>
    <mergeCell ref="O53:P53"/>
    <mergeCell ref="Q53:R53"/>
    <mergeCell ref="S52:T52"/>
    <mergeCell ref="AE51:AF51"/>
    <mergeCell ref="G51:H51"/>
    <mergeCell ref="I51:J51"/>
    <mergeCell ref="K51:L51"/>
    <mergeCell ref="M51:N51"/>
    <mergeCell ref="O51:P51"/>
    <mergeCell ref="Q51:R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AE52:AF52"/>
    <mergeCell ref="AG52:AH52"/>
    <mergeCell ref="U52:V52"/>
    <mergeCell ref="W52:X52"/>
    <mergeCell ref="Y52:Z52"/>
    <mergeCell ref="AA52:AB52"/>
    <mergeCell ref="AC52:AD52"/>
    <mergeCell ref="C51:D51"/>
    <mergeCell ref="E51:F51"/>
    <mergeCell ref="S50:T50"/>
    <mergeCell ref="AE49:AF49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AE45:AF45"/>
    <mergeCell ref="G45:H45"/>
    <mergeCell ref="I45:J45"/>
    <mergeCell ref="K45:L45"/>
    <mergeCell ref="M45:N45"/>
    <mergeCell ref="O45:P45"/>
    <mergeCell ref="Q45:R45"/>
    <mergeCell ref="AE47:AF47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7:H37"/>
    <mergeCell ref="I37:J37"/>
    <mergeCell ref="K37:L37"/>
    <mergeCell ref="M37:N37"/>
    <mergeCell ref="O37:P37"/>
    <mergeCell ref="Q37:R37"/>
    <mergeCell ref="E30:F30"/>
    <mergeCell ref="G30:H30"/>
    <mergeCell ref="I30:J30"/>
    <mergeCell ref="K30:L30"/>
    <mergeCell ref="M30:N30"/>
    <mergeCell ref="O30:P30"/>
    <mergeCell ref="Q30:R30"/>
    <mergeCell ref="AE36:AF36"/>
    <mergeCell ref="AG36:AH36"/>
    <mergeCell ref="U36:V36"/>
    <mergeCell ref="W36:X36"/>
    <mergeCell ref="Y36:Z36"/>
    <mergeCell ref="AA36:AB36"/>
    <mergeCell ref="AC36:AD36"/>
    <mergeCell ref="C30:D30"/>
    <mergeCell ref="S36:T36"/>
    <mergeCell ref="C31:AI31"/>
    <mergeCell ref="C36:D36"/>
    <mergeCell ref="E36:F36"/>
    <mergeCell ref="G36:H36"/>
    <mergeCell ref="I36:J36"/>
    <mergeCell ref="K36:L36"/>
    <mergeCell ref="M36:N36"/>
    <mergeCell ref="O36:P36"/>
    <mergeCell ref="Q36:R36"/>
    <mergeCell ref="S30:T30"/>
    <mergeCell ref="AG30:AH30"/>
    <mergeCell ref="U30:V30"/>
    <mergeCell ref="W30:X30"/>
    <mergeCell ref="Y30:Z30"/>
    <mergeCell ref="AA30:AB30"/>
    <mergeCell ref="AC30:AD30"/>
    <mergeCell ref="B2:AJ2"/>
    <mergeCell ref="C3:D3"/>
    <mergeCell ref="E3:F3"/>
    <mergeCell ref="G3:H3"/>
    <mergeCell ref="I3:J3"/>
    <mergeCell ref="K3:L3"/>
    <mergeCell ref="M3:N3"/>
    <mergeCell ref="O3:P3"/>
    <mergeCell ref="S3:T3"/>
    <mergeCell ref="U3:V3"/>
    <mergeCell ref="AG3:AH3"/>
    <mergeCell ref="W3:X3"/>
    <mergeCell ref="Y3:Z3"/>
    <mergeCell ref="AA3:AB3"/>
    <mergeCell ref="Q3:R3"/>
    <mergeCell ref="AC3:AD3"/>
    <mergeCell ref="AE3:AF3"/>
    <mergeCell ref="AE30:AF30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W56:X56"/>
    <mergeCell ref="Y56:Z56"/>
    <mergeCell ref="AA56:AB56"/>
    <mergeCell ref="AC56:AD56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4:V54"/>
    <mergeCell ref="W54:X54"/>
    <mergeCell ref="Y54:Z54"/>
    <mergeCell ref="AA54:AB54"/>
    <mergeCell ref="AC54:AD54"/>
    <mergeCell ref="U55:V55"/>
    <mergeCell ref="W55:X55"/>
    <mergeCell ref="Y55:Z55"/>
    <mergeCell ref="AA55:AB55"/>
    <mergeCell ref="AC55:AD55"/>
    <mergeCell ref="U57:V57"/>
    <mergeCell ref="W57:X57"/>
    <mergeCell ref="Y57:Z57"/>
    <mergeCell ref="AA57:AB57"/>
    <mergeCell ref="AC57:AD57"/>
    <mergeCell ref="C56:D56"/>
    <mergeCell ref="E56:F56"/>
    <mergeCell ref="G56:H56"/>
    <mergeCell ref="I56:J56"/>
    <mergeCell ref="K56:L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M56:N56"/>
    <mergeCell ref="O56:P56"/>
    <mergeCell ref="Q56:R56"/>
    <mergeCell ref="S56:T56"/>
    <mergeCell ref="U56:V56"/>
    <mergeCell ref="AG53:AH53"/>
    <mergeCell ref="AE54:AF54"/>
    <mergeCell ref="AG54:AH54"/>
    <mergeCell ref="AE55:AF55"/>
    <mergeCell ref="AG55:AH55"/>
    <mergeCell ref="AE56:AF56"/>
    <mergeCell ref="AG56:AH56"/>
    <mergeCell ref="AE57:AF57"/>
    <mergeCell ref="AG57:AH57"/>
    <mergeCell ref="W59:X59"/>
    <mergeCell ref="Y59:Z59"/>
    <mergeCell ref="AA59:AB59"/>
    <mergeCell ref="AC59:AD59"/>
    <mergeCell ref="AE59:AF59"/>
    <mergeCell ref="AG59:AH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C59:D59"/>
    <mergeCell ref="E59:F59"/>
    <mergeCell ref="G61:H61"/>
    <mergeCell ref="I61:J61"/>
    <mergeCell ref="K61:L61"/>
    <mergeCell ref="M61:N61"/>
    <mergeCell ref="O61:P61"/>
    <mergeCell ref="Q61:R61"/>
    <mergeCell ref="S61:T61"/>
    <mergeCell ref="U59:V59"/>
    <mergeCell ref="G59:H59"/>
    <mergeCell ref="I59:J59"/>
    <mergeCell ref="K59:L59"/>
    <mergeCell ref="M59:N59"/>
    <mergeCell ref="O59:P59"/>
    <mergeCell ref="Q59:R59"/>
    <mergeCell ref="S59:T59"/>
    <mergeCell ref="U61:V61"/>
    <mergeCell ref="W61:X61"/>
    <mergeCell ref="Y61:Z61"/>
    <mergeCell ref="AA61:AB61"/>
    <mergeCell ref="AC61:AD61"/>
    <mergeCell ref="AE61:AF61"/>
    <mergeCell ref="AG61:AH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C61:D61"/>
    <mergeCell ref="E61:F61"/>
  </mergeCells>
  <conditionalFormatting sqref="C4:AH30">
    <cfRule type="cellIs" dxfId="275" priority="103" operator="equal">
      <formula>"LV"</formula>
    </cfRule>
    <cfRule type="cellIs" dxfId="274" priority="104" operator="equal">
      <formula>"LAR"</formula>
    </cfRule>
    <cfRule type="cellIs" dxfId="273" priority="105" operator="equal">
      <formula>"DET"</formula>
    </cfRule>
    <cfRule type="cellIs" dxfId="272" priority="106" operator="equal">
      <formula>"NYJ"</formula>
    </cfRule>
    <cfRule type="cellIs" dxfId="271" priority="107" operator="equal">
      <formula>"GB"</formula>
    </cfRule>
    <cfRule type="cellIs" dxfId="270" priority="108" operator="equal">
      <formula>"CHI"</formula>
    </cfRule>
    <cfRule type="cellIs" dxfId="269" priority="109" operator="equal">
      <formula>"ARI"</formula>
    </cfRule>
    <cfRule type="cellIs" dxfId="268" priority="110" operator="equal">
      <formula>"WAS"</formula>
    </cfRule>
    <cfRule type="cellIs" dxfId="267" priority="111" operator="equal">
      <formula>"CAR"</formula>
    </cfRule>
    <cfRule type="cellIs" dxfId="266" priority="112" operator="equal">
      <formula>"DAL"</formula>
    </cfRule>
    <cfRule type="cellIs" dxfId="265" priority="113" operator="equal">
      <formula>"DEN"</formula>
    </cfRule>
    <cfRule type="cellIs" dxfId="264" priority="114" operator="equal">
      <formula>"SEA"</formula>
    </cfRule>
    <cfRule type="cellIs" dxfId="263" priority="115" operator="equal">
      <formula>"LAC"</formula>
    </cfRule>
    <cfRule type="cellIs" dxfId="262" priority="116" operator="equal">
      <formula>"KC"</formula>
    </cfRule>
    <cfRule type="cellIs" dxfId="261" priority="117" operator="equal">
      <formula>"CLE"</formula>
    </cfRule>
    <cfRule type="cellIs" dxfId="260" priority="118" operator="equal">
      <formula>"PIT"</formula>
    </cfRule>
    <cfRule type="cellIs" dxfId="259" priority="119" operator="equal">
      <formula>"IND"</formula>
    </cfRule>
    <cfRule type="cellIs" dxfId="258" priority="120" operator="equal">
      <formula>"CIN"</formula>
    </cfRule>
    <cfRule type="cellIs" dxfId="257" priority="121" operator="equal">
      <formula>"MIA"</formula>
    </cfRule>
    <cfRule type="cellIs" dxfId="256" priority="122" operator="equal">
      <formula>"TEN"</formula>
    </cfRule>
    <cfRule type="cellIs" dxfId="255" priority="123" operator="equal">
      <formula>"MIN"</formula>
    </cfRule>
    <cfRule type="cellIs" dxfId="254" priority="124" operator="equal">
      <formula>"SF"</formula>
    </cfRule>
    <cfRule type="cellIs" dxfId="253" priority="125" operator="equal">
      <formula>"NE"</formula>
    </cfRule>
    <cfRule type="cellIs" dxfId="252" priority="126" operator="equal">
      <formula>"HOU"</formula>
    </cfRule>
    <cfRule type="cellIs" dxfId="251" priority="127" operator="equal">
      <formula>"NO"</formula>
    </cfRule>
    <cfRule type="cellIs" dxfId="250" priority="128" operator="equal">
      <formula>"TB"</formula>
    </cfRule>
    <cfRule type="cellIs" dxfId="249" priority="129" operator="equal">
      <formula>"NYG"</formula>
    </cfRule>
    <cfRule type="cellIs" dxfId="248" priority="130" operator="equal">
      <formula>"JAX"</formula>
    </cfRule>
    <cfRule type="cellIs" dxfId="247" priority="131" operator="equal">
      <formula>"BAL"</formula>
    </cfRule>
    <cfRule type="cellIs" dxfId="246" priority="132" operator="equal">
      <formula>"BUF"</formula>
    </cfRule>
    <cfRule type="cellIs" dxfId="245" priority="133" operator="equal">
      <formula>"PHI"</formula>
    </cfRule>
    <cfRule type="cellIs" dxfId="244" priority="134" operator="equal">
      <formula>"ATL"</formula>
    </cfRule>
  </conditionalFormatting>
  <conditionalFormatting sqref="AJ4:AJ29">
    <cfRule type="top10" dxfId="243" priority="1" rank="1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747E-BE42-4CD1-A9E8-4338D4F09E9F}">
  <dimension ref="A1:AJ62"/>
  <sheetViews>
    <sheetView showGridLines="0" showZeros="0" zoomScale="96" zoomScaleNormal="96" workbookViewId="0">
      <selection activeCell="A37" sqref="A37:XFD37"/>
    </sheetView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hidden="1" customWidth="1"/>
    <col min="28" max="28" width="3.109375" hidden="1" customWidth="1"/>
    <col min="29" max="29" width="6.44140625" customWidth="1"/>
    <col min="30" max="30" width="3.109375" customWidth="1"/>
    <col min="31" max="31" width="6.44140625" customWidth="1"/>
    <col min="32" max="32" width="3.109375" customWidth="1"/>
    <col min="33" max="33" width="6.44140625" customWidth="1"/>
    <col min="34" max="34" width="3.109375" customWidth="1"/>
    <col min="35" max="35" width="8.6640625" hidden="1" customWidth="1"/>
    <col min="36" max="36" width="8.5546875" customWidth="1"/>
  </cols>
  <sheetData>
    <row r="1" spans="1:36" ht="5.2" customHeight="1" x14ac:dyDescent="0.3"/>
    <row r="2" spans="1:36" thickBot="1" x14ac:dyDescent="0.35">
      <c r="B2" s="188" t="s">
        <v>59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ht="15.05" customHeight="1" thickBot="1" x14ac:dyDescent="0.35">
      <c r="B3" s="1" t="s">
        <v>0</v>
      </c>
      <c r="C3" s="176" t="s">
        <v>289</v>
      </c>
      <c r="D3" s="177"/>
      <c r="E3" s="176" t="s">
        <v>291</v>
      </c>
      <c r="F3" s="177"/>
      <c r="G3" s="176" t="s">
        <v>292</v>
      </c>
      <c r="H3" s="177"/>
      <c r="I3" s="176" t="s">
        <v>178</v>
      </c>
      <c r="J3" s="177"/>
      <c r="K3" s="176" t="s">
        <v>87</v>
      </c>
      <c r="L3" s="177"/>
      <c r="M3" s="176" t="s">
        <v>64</v>
      </c>
      <c r="N3" s="177"/>
      <c r="O3" s="176" t="s">
        <v>169</v>
      </c>
      <c r="P3" s="177"/>
      <c r="Q3" s="176" t="s">
        <v>293</v>
      </c>
      <c r="R3" s="177"/>
      <c r="S3" s="176" t="s">
        <v>98</v>
      </c>
      <c r="T3" s="177"/>
      <c r="U3" s="176" t="s">
        <v>294</v>
      </c>
      <c r="V3" s="177"/>
      <c r="W3" s="176" t="s">
        <v>116</v>
      </c>
      <c r="X3" s="177"/>
      <c r="Y3" s="176" t="s">
        <v>51</v>
      </c>
      <c r="Z3" s="177"/>
      <c r="AA3" s="176"/>
      <c r="AB3" s="177"/>
      <c r="AC3" s="178" t="s">
        <v>290</v>
      </c>
      <c r="AD3" s="179"/>
      <c r="AE3" s="178" t="s">
        <v>295</v>
      </c>
      <c r="AF3" s="179"/>
      <c r="AG3" s="176" t="s">
        <v>288</v>
      </c>
      <c r="AH3" s="177"/>
      <c r="AI3" s="22" t="s">
        <v>38</v>
      </c>
      <c r="AJ3" s="62" t="s">
        <v>16</v>
      </c>
    </row>
    <row r="4" spans="1:36" ht="14.4" x14ac:dyDescent="0.3">
      <c r="A4">
        <f>RANK(AJ4,$AJ$4:$AJ$29,0)</f>
        <v>12</v>
      </c>
      <c r="B4" s="86" t="str">
        <f>'Week 1'!B4</f>
        <v>Tyson</v>
      </c>
      <c r="C4" s="3" t="s">
        <v>155</v>
      </c>
      <c r="D4" s="61">
        <v>8</v>
      </c>
      <c r="E4" s="3" t="s">
        <v>198</v>
      </c>
      <c r="F4" s="67">
        <v>9</v>
      </c>
      <c r="G4" s="3" t="s">
        <v>163</v>
      </c>
      <c r="H4" s="67">
        <v>10</v>
      </c>
      <c r="I4" s="3" t="s">
        <v>133</v>
      </c>
      <c r="J4" s="67">
        <v>12</v>
      </c>
      <c r="K4" s="3" t="s">
        <v>136</v>
      </c>
      <c r="L4" s="67">
        <v>7</v>
      </c>
      <c r="M4" s="3" t="s">
        <v>132</v>
      </c>
      <c r="N4" s="67">
        <v>4</v>
      </c>
      <c r="O4" s="3" t="s">
        <v>144</v>
      </c>
      <c r="P4" s="67">
        <v>3</v>
      </c>
      <c r="Q4" s="3" t="s">
        <v>154</v>
      </c>
      <c r="R4" s="67">
        <v>11</v>
      </c>
      <c r="S4" s="3" t="s">
        <v>160</v>
      </c>
      <c r="T4" s="67">
        <v>6</v>
      </c>
      <c r="U4" s="3" t="s">
        <v>147</v>
      </c>
      <c r="V4" s="67">
        <v>2</v>
      </c>
      <c r="W4" s="3" t="s">
        <v>152</v>
      </c>
      <c r="X4" s="67">
        <v>15</v>
      </c>
      <c r="Y4" s="3" t="s">
        <v>161</v>
      </c>
      <c r="Z4" s="67">
        <v>16</v>
      </c>
      <c r="AA4" s="94"/>
      <c r="AB4" s="67"/>
      <c r="AC4" s="3" t="s">
        <v>128</v>
      </c>
      <c r="AD4" s="67">
        <v>13</v>
      </c>
      <c r="AE4" s="3" t="s">
        <v>134</v>
      </c>
      <c r="AF4" s="67">
        <v>5</v>
      </c>
      <c r="AG4" s="3" t="s">
        <v>137</v>
      </c>
      <c r="AH4" s="67">
        <v>14</v>
      </c>
      <c r="AI4" s="5">
        <f t="shared" ref="AI4" si="0">SUM(D4:AH4)</f>
        <v>135</v>
      </c>
      <c r="AJ4" s="5">
        <f t="shared" ref="AJ4:AJ29" si="1">SUM(C37:AH37)</f>
        <v>97</v>
      </c>
    </row>
    <row r="5" spans="1:36" ht="14.4" x14ac:dyDescent="0.3">
      <c r="A5">
        <f t="shared" ref="A5:A29" si="2">RANK(AJ5,$AJ$4:$AJ$29,0)</f>
        <v>26</v>
      </c>
      <c r="B5" s="87" t="str">
        <f>'Week 1'!B5</f>
        <v>Ben</v>
      </c>
      <c r="C5" s="95" t="s">
        <v>360</v>
      </c>
      <c r="D5" s="96">
        <v>6</v>
      </c>
      <c r="E5" s="95" t="s">
        <v>344</v>
      </c>
      <c r="F5" s="96">
        <v>10</v>
      </c>
      <c r="G5" s="95" t="s">
        <v>341</v>
      </c>
      <c r="H5" s="96">
        <v>5</v>
      </c>
      <c r="I5" s="95" t="s">
        <v>354</v>
      </c>
      <c r="J5" s="96">
        <v>8</v>
      </c>
      <c r="K5" s="95" t="s">
        <v>384</v>
      </c>
      <c r="L5" s="96">
        <v>7</v>
      </c>
      <c r="M5" s="95" t="s">
        <v>343</v>
      </c>
      <c r="N5" s="96">
        <v>4</v>
      </c>
      <c r="O5" s="95" t="s">
        <v>350</v>
      </c>
      <c r="P5" s="96">
        <v>9</v>
      </c>
      <c r="Q5" s="95" t="s">
        <v>347</v>
      </c>
      <c r="R5" s="96">
        <v>14</v>
      </c>
      <c r="S5" s="95" t="s">
        <v>363</v>
      </c>
      <c r="T5" s="96">
        <v>3</v>
      </c>
      <c r="U5" s="95" t="s">
        <v>348</v>
      </c>
      <c r="V5" s="96">
        <v>2</v>
      </c>
      <c r="W5" s="95" t="s">
        <v>355</v>
      </c>
      <c r="X5" s="96">
        <v>11</v>
      </c>
      <c r="Y5" s="95" t="s">
        <v>338</v>
      </c>
      <c r="Z5" s="96">
        <v>15</v>
      </c>
      <c r="AA5" s="95"/>
      <c r="AB5" s="96"/>
      <c r="AC5" s="95" t="s">
        <v>352</v>
      </c>
      <c r="AD5" s="96">
        <v>16</v>
      </c>
      <c r="AE5" s="95" t="s">
        <v>349</v>
      </c>
      <c r="AF5" s="96">
        <v>12</v>
      </c>
      <c r="AG5" s="95" t="s">
        <v>346</v>
      </c>
      <c r="AH5" s="96">
        <v>13</v>
      </c>
      <c r="AI5" s="8">
        <f t="shared" ref="AI5:AI29" si="3">SUM(D5:AH5)</f>
        <v>135</v>
      </c>
      <c r="AJ5" s="8">
        <f t="shared" si="1"/>
        <v>74</v>
      </c>
    </row>
    <row r="6" spans="1:36" ht="14.4" x14ac:dyDescent="0.3">
      <c r="A6">
        <f t="shared" si="2"/>
        <v>6</v>
      </c>
      <c r="B6" s="85" t="str">
        <f>'Week 1'!B6</f>
        <v>Trevor</v>
      </c>
      <c r="C6" s="94" t="s">
        <v>155</v>
      </c>
      <c r="D6" s="166">
        <v>6</v>
      </c>
      <c r="E6" s="94" t="s">
        <v>198</v>
      </c>
      <c r="F6" s="166">
        <v>16</v>
      </c>
      <c r="G6" s="94" t="s">
        <v>163</v>
      </c>
      <c r="H6" s="166">
        <v>12</v>
      </c>
      <c r="I6" s="94" t="s">
        <v>133</v>
      </c>
      <c r="J6" s="166">
        <v>11</v>
      </c>
      <c r="K6" s="94" t="s">
        <v>136</v>
      </c>
      <c r="L6" s="166">
        <v>8</v>
      </c>
      <c r="M6" s="94" t="s">
        <v>135</v>
      </c>
      <c r="N6" s="166">
        <v>4</v>
      </c>
      <c r="O6" s="94" t="s">
        <v>141</v>
      </c>
      <c r="P6" s="166">
        <v>3</v>
      </c>
      <c r="Q6" s="94" t="s">
        <v>154</v>
      </c>
      <c r="R6" s="166">
        <v>13</v>
      </c>
      <c r="S6" s="94" t="s">
        <v>143</v>
      </c>
      <c r="T6" s="166">
        <v>7</v>
      </c>
      <c r="U6" s="94" t="s">
        <v>162</v>
      </c>
      <c r="V6" s="166">
        <v>9</v>
      </c>
      <c r="W6" s="94" t="s">
        <v>152</v>
      </c>
      <c r="X6" s="166">
        <v>14</v>
      </c>
      <c r="Y6" s="94" t="s">
        <v>161</v>
      </c>
      <c r="Z6" s="166">
        <v>15</v>
      </c>
      <c r="AA6" s="94"/>
      <c r="AB6" s="166"/>
      <c r="AC6" s="94" t="s">
        <v>149</v>
      </c>
      <c r="AD6" s="166">
        <v>2</v>
      </c>
      <c r="AE6" s="94" t="s">
        <v>134</v>
      </c>
      <c r="AF6" s="166">
        <v>5</v>
      </c>
      <c r="AG6" s="94" t="s">
        <v>137</v>
      </c>
      <c r="AH6" s="166">
        <v>10</v>
      </c>
      <c r="AI6" s="5">
        <f t="shared" si="3"/>
        <v>135</v>
      </c>
      <c r="AJ6" s="5">
        <f>SUM(C39:AH39)</f>
        <v>100</v>
      </c>
    </row>
    <row r="7" spans="1:36" ht="14.4" customHeight="1" x14ac:dyDescent="0.3">
      <c r="A7">
        <f t="shared" si="2"/>
        <v>15</v>
      </c>
      <c r="B7" s="84" t="str">
        <f>'Week 1'!B7</f>
        <v>Alex</v>
      </c>
      <c r="C7" s="95" t="s">
        <v>360</v>
      </c>
      <c r="D7" s="96">
        <v>8</v>
      </c>
      <c r="E7" s="95" t="s">
        <v>344</v>
      </c>
      <c r="F7" s="96">
        <v>10</v>
      </c>
      <c r="G7" s="95" t="s">
        <v>341</v>
      </c>
      <c r="H7" s="96">
        <v>9</v>
      </c>
      <c r="I7" s="95" t="s">
        <v>354</v>
      </c>
      <c r="J7" s="96">
        <v>13</v>
      </c>
      <c r="K7" s="95" t="s">
        <v>342</v>
      </c>
      <c r="L7" s="96">
        <v>2</v>
      </c>
      <c r="M7" s="95" t="s">
        <v>356</v>
      </c>
      <c r="N7" s="96">
        <v>3</v>
      </c>
      <c r="O7" s="95" t="s">
        <v>350</v>
      </c>
      <c r="P7" s="96">
        <v>4</v>
      </c>
      <c r="Q7" s="95" t="s">
        <v>347</v>
      </c>
      <c r="R7" s="96">
        <v>14</v>
      </c>
      <c r="S7" s="95" t="s">
        <v>359</v>
      </c>
      <c r="T7" s="96">
        <v>6</v>
      </c>
      <c r="U7" s="95" t="s">
        <v>340</v>
      </c>
      <c r="V7" s="96">
        <v>7</v>
      </c>
      <c r="W7" s="95" t="s">
        <v>355</v>
      </c>
      <c r="X7" s="96">
        <v>15</v>
      </c>
      <c r="Y7" s="95" t="s">
        <v>338</v>
      </c>
      <c r="Z7" s="96">
        <v>16</v>
      </c>
      <c r="AA7" s="95"/>
      <c r="AB7" s="96"/>
      <c r="AC7" s="95" t="s">
        <v>352</v>
      </c>
      <c r="AD7" s="96">
        <v>11</v>
      </c>
      <c r="AE7" s="95" t="s">
        <v>345</v>
      </c>
      <c r="AF7" s="96">
        <v>5</v>
      </c>
      <c r="AG7" s="95" t="s">
        <v>346</v>
      </c>
      <c r="AH7" s="96">
        <v>12</v>
      </c>
      <c r="AI7" s="8">
        <f t="shared" si="3"/>
        <v>135</v>
      </c>
      <c r="AJ7" s="8">
        <f t="shared" si="1"/>
        <v>96</v>
      </c>
    </row>
    <row r="8" spans="1:36" ht="14.4" x14ac:dyDescent="0.3">
      <c r="A8">
        <f t="shared" si="2"/>
        <v>19</v>
      </c>
      <c r="B8" s="85" t="str">
        <f>'Week 1'!B8</f>
        <v>Katelyn</v>
      </c>
      <c r="C8" s="94" t="s">
        <v>360</v>
      </c>
      <c r="D8" s="166">
        <v>8</v>
      </c>
      <c r="E8" s="94" t="s">
        <v>344</v>
      </c>
      <c r="F8" s="166">
        <v>12</v>
      </c>
      <c r="G8" s="94" t="s">
        <v>341</v>
      </c>
      <c r="H8" s="166">
        <v>13</v>
      </c>
      <c r="I8" s="94" t="s">
        <v>354</v>
      </c>
      <c r="J8" s="166">
        <v>14</v>
      </c>
      <c r="K8" s="94" t="s">
        <v>342</v>
      </c>
      <c r="L8" s="166">
        <v>7</v>
      </c>
      <c r="M8" s="94" t="s">
        <v>343</v>
      </c>
      <c r="N8" s="166">
        <v>5</v>
      </c>
      <c r="O8" s="94" t="s">
        <v>350</v>
      </c>
      <c r="P8" s="166">
        <v>6</v>
      </c>
      <c r="Q8" s="94" t="s">
        <v>347</v>
      </c>
      <c r="R8" s="166">
        <v>15</v>
      </c>
      <c r="S8" s="94" t="s">
        <v>363</v>
      </c>
      <c r="T8" s="166">
        <v>4</v>
      </c>
      <c r="U8" s="94" t="s">
        <v>348</v>
      </c>
      <c r="V8" s="166">
        <v>3</v>
      </c>
      <c r="W8" s="94" t="s">
        <v>355</v>
      </c>
      <c r="X8" s="166">
        <v>11</v>
      </c>
      <c r="Y8" s="94" t="s">
        <v>338</v>
      </c>
      <c r="Z8" s="166">
        <v>16</v>
      </c>
      <c r="AA8" s="94"/>
      <c r="AB8" s="166"/>
      <c r="AC8" s="94" t="s">
        <v>352</v>
      </c>
      <c r="AD8" s="166">
        <v>9</v>
      </c>
      <c r="AE8" s="94" t="s">
        <v>349</v>
      </c>
      <c r="AF8" s="166">
        <v>2</v>
      </c>
      <c r="AG8" s="94" t="s">
        <v>346</v>
      </c>
      <c r="AH8" s="166">
        <v>10</v>
      </c>
      <c r="AI8" s="5">
        <f t="shared" si="3"/>
        <v>135</v>
      </c>
      <c r="AJ8" s="5">
        <f t="shared" si="1"/>
        <v>93</v>
      </c>
    </row>
    <row r="9" spans="1:36" ht="14.4" customHeight="1" thickBot="1" x14ac:dyDescent="0.35">
      <c r="A9">
        <f t="shared" si="2"/>
        <v>12</v>
      </c>
      <c r="B9" s="92" t="str">
        <f>'Week 1'!B9</f>
        <v>Shelby</v>
      </c>
      <c r="C9" s="95" t="s">
        <v>155</v>
      </c>
      <c r="D9" s="96">
        <v>4</v>
      </c>
      <c r="E9" s="95" t="s">
        <v>198</v>
      </c>
      <c r="F9" s="96">
        <v>16</v>
      </c>
      <c r="G9" s="95" t="s">
        <v>163</v>
      </c>
      <c r="H9" s="96">
        <v>13</v>
      </c>
      <c r="I9" s="95" t="s">
        <v>133</v>
      </c>
      <c r="J9" s="96">
        <v>12</v>
      </c>
      <c r="K9" s="95" t="s">
        <v>136</v>
      </c>
      <c r="L9" s="96">
        <v>8</v>
      </c>
      <c r="M9" s="95" t="s">
        <v>135</v>
      </c>
      <c r="N9" s="96">
        <v>2</v>
      </c>
      <c r="O9" s="95" t="s">
        <v>144</v>
      </c>
      <c r="P9" s="96">
        <v>3</v>
      </c>
      <c r="Q9" s="95" t="s">
        <v>154</v>
      </c>
      <c r="R9" s="96">
        <v>11</v>
      </c>
      <c r="S9" s="95" t="s">
        <v>160</v>
      </c>
      <c r="T9" s="96">
        <v>7</v>
      </c>
      <c r="U9" s="95" t="s">
        <v>147</v>
      </c>
      <c r="V9" s="96">
        <v>6</v>
      </c>
      <c r="W9" s="95" t="s">
        <v>152</v>
      </c>
      <c r="X9" s="96">
        <v>10</v>
      </c>
      <c r="Y9" s="95" t="s">
        <v>161</v>
      </c>
      <c r="Z9" s="96">
        <v>15</v>
      </c>
      <c r="AA9" s="95"/>
      <c r="AB9" s="96"/>
      <c r="AC9" s="95" t="s">
        <v>128</v>
      </c>
      <c r="AD9" s="96">
        <v>14</v>
      </c>
      <c r="AE9" s="95" t="s">
        <v>134</v>
      </c>
      <c r="AF9" s="96">
        <v>5</v>
      </c>
      <c r="AG9" s="160" t="s">
        <v>137</v>
      </c>
      <c r="AH9" s="96">
        <v>9</v>
      </c>
      <c r="AI9" s="8">
        <f t="shared" si="3"/>
        <v>135</v>
      </c>
      <c r="AJ9" s="8">
        <f t="shared" si="1"/>
        <v>97</v>
      </c>
    </row>
    <row r="10" spans="1:36" thickBot="1" x14ac:dyDescent="0.35">
      <c r="A10">
        <f t="shared" si="2"/>
        <v>12</v>
      </c>
      <c r="B10" s="85" t="str">
        <f>'Week 1'!B10</f>
        <v>Chris</v>
      </c>
      <c r="C10" s="94" t="s">
        <v>360</v>
      </c>
      <c r="D10" s="166">
        <v>8</v>
      </c>
      <c r="E10" s="94" t="s">
        <v>344</v>
      </c>
      <c r="F10" s="166">
        <v>15</v>
      </c>
      <c r="G10" s="94" t="s">
        <v>341</v>
      </c>
      <c r="H10" s="166">
        <v>12</v>
      </c>
      <c r="I10" s="94" t="s">
        <v>354</v>
      </c>
      <c r="J10" s="166">
        <v>13</v>
      </c>
      <c r="K10" s="94" t="s">
        <v>342</v>
      </c>
      <c r="L10" s="166">
        <v>5</v>
      </c>
      <c r="M10" s="94" t="s">
        <v>356</v>
      </c>
      <c r="N10" s="166">
        <v>2</v>
      </c>
      <c r="O10" s="94" t="s">
        <v>350</v>
      </c>
      <c r="P10" s="166">
        <v>4</v>
      </c>
      <c r="Q10" s="94" t="s">
        <v>347</v>
      </c>
      <c r="R10" s="166">
        <v>14</v>
      </c>
      <c r="S10" s="94" t="s">
        <v>363</v>
      </c>
      <c r="T10" s="166">
        <v>10</v>
      </c>
      <c r="U10" s="94" t="s">
        <v>340</v>
      </c>
      <c r="V10" s="166">
        <v>3</v>
      </c>
      <c r="W10" s="94" t="s">
        <v>355</v>
      </c>
      <c r="X10" s="166">
        <v>11</v>
      </c>
      <c r="Y10" s="94" t="s">
        <v>338</v>
      </c>
      <c r="Z10" s="166">
        <v>16</v>
      </c>
      <c r="AA10" s="94"/>
      <c r="AB10" s="166"/>
      <c r="AC10" s="94" t="s">
        <v>352</v>
      </c>
      <c r="AD10" s="166">
        <v>9</v>
      </c>
      <c r="AE10" s="94" t="s">
        <v>345</v>
      </c>
      <c r="AF10" s="150">
        <v>6</v>
      </c>
      <c r="AG10" s="152" t="s">
        <v>138</v>
      </c>
      <c r="AH10" s="5">
        <v>7</v>
      </c>
      <c r="AI10" s="5">
        <f t="shared" si="3"/>
        <v>135</v>
      </c>
      <c r="AJ10" s="5">
        <f t="shared" si="1"/>
        <v>97</v>
      </c>
    </row>
    <row r="11" spans="1:36" ht="14.4" x14ac:dyDescent="0.3">
      <c r="A11">
        <f t="shared" si="2"/>
        <v>3</v>
      </c>
      <c r="B11" s="84" t="str">
        <f>'Week 1'!B11</f>
        <v>Jeremy</v>
      </c>
      <c r="C11" s="95" t="s">
        <v>155</v>
      </c>
      <c r="D11" s="96">
        <v>3</v>
      </c>
      <c r="E11" s="95" t="s">
        <v>198</v>
      </c>
      <c r="F11" s="96">
        <v>15</v>
      </c>
      <c r="G11" s="95" t="s">
        <v>163</v>
      </c>
      <c r="H11" s="96">
        <v>14</v>
      </c>
      <c r="I11" s="95" t="s">
        <v>133</v>
      </c>
      <c r="J11" s="96">
        <v>9</v>
      </c>
      <c r="K11" s="95" t="s">
        <v>123</v>
      </c>
      <c r="L11" s="96">
        <v>2</v>
      </c>
      <c r="M11" s="95" t="s">
        <v>132</v>
      </c>
      <c r="N11" s="96">
        <v>6</v>
      </c>
      <c r="O11" s="95" t="s">
        <v>144</v>
      </c>
      <c r="P11" s="96">
        <v>5</v>
      </c>
      <c r="Q11" s="95" t="s">
        <v>154</v>
      </c>
      <c r="R11" s="96">
        <v>11</v>
      </c>
      <c r="S11" s="95" t="s">
        <v>160</v>
      </c>
      <c r="T11" s="96">
        <v>4</v>
      </c>
      <c r="U11" s="95" t="s">
        <v>147</v>
      </c>
      <c r="V11" s="96">
        <v>7</v>
      </c>
      <c r="W11" s="95" t="s">
        <v>152</v>
      </c>
      <c r="X11" s="96">
        <v>12</v>
      </c>
      <c r="Y11" s="95" t="s">
        <v>161</v>
      </c>
      <c r="Z11" s="96">
        <v>16</v>
      </c>
      <c r="AA11" s="95"/>
      <c r="AB11" s="96"/>
      <c r="AC11" s="95" t="s">
        <v>128</v>
      </c>
      <c r="AD11" s="96">
        <v>13</v>
      </c>
      <c r="AE11" s="95" t="s">
        <v>134</v>
      </c>
      <c r="AF11" s="96">
        <v>8</v>
      </c>
      <c r="AG11" s="95" t="s">
        <v>137</v>
      </c>
      <c r="AH11" s="96">
        <v>10</v>
      </c>
      <c r="AI11" s="8">
        <f t="shared" si="3"/>
        <v>135</v>
      </c>
      <c r="AJ11" s="8">
        <f t="shared" si="1"/>
        <v>102</v>
      </c>
    </row>
    <row r="12" spans="1:36" ht="14.4" x14ac:dyDescent="0.3">
      <c r="A12">
        <f t="shared" si="2"/>
        <v>21</v>
      </c>
      <c r="B12" s="85" t="str">
        <f>'Week 1'!B12</f>
        <v>Sam</v>
      </c>
      <c r="C12" s="94" t="s">
        <v>155</v>
      </c>
      <c r="D12" s="166">
        <v>16</v>
      </c>
      <c r="E12" s="94" t="s">
        <v>198</v>
      </c>
      <c r="F12" s="166">
        <v>15</v>
      </c>
      <c r="G12" s="94" t="s">
        <v>163</v>
      </c>
      <c r="H12" s="166">
        <v>9</v>
      </c>
      <c r="I12" s="94" t="s">
        <v>133</v>
      </c>
      <c r="J12" s="166">
        <v>8</v>
      </c>
      <c r="K12" s="94" t="s">
        <v>136</v>
      </c>
      <c r="L12" s="166">
        <v>5</v>
      </c>
      <c r="M12" s="94" t="s">
        <v>132</v>
      </c>
      <c r="N12" s="166">
        <v>4</v>
      </c>
      <c r="O12" s="94" t="s">
        <v>144</v>
      </c>
      <c r="P12" s="166">
        <v>7</v>
      </c>
      <c r="Q12" s="94" t="s">
        <v>154</v>
      </c>
      <c r="R12" s="166">
        <v>14</v>
      </c>
      <c r="S12" s="94" t="s">
        <v>143</v>
      </c>
      <c r="T12" s="166">
        <v>3</v>
      </c>
      <c r="U12" s="94" t="s">
        <v>162</v>
      </c>
      <c r="V12" s="166">
        <v>2</v>
      </c>
      <c r="W12" s="94" t="s">
        <v>152</v>
      </c>
      <c r="X12" s="166">
        <v>13</v>
      </c>
      <c r="Y12" s="94" t="s">
        <v>161</v>
      </c>
      <c r="Z12" s="166">
        <v>12</v>
      </c>
      <c r="AA12" s="94"/>
      <c r="AB12" s="166"/>
      <c r="AC12" s="94" t="s">
        <v>128</v>
      </c>
      <c r="AD12" s="166">
        <v>11</v>
      </c>
      <c r="AE12" s="94" t="s">
        <v>134</v>
      </c>
      <c r="AF12" s="166">
        <v>6</v>
      </c>
      <c r="AG12" s="94" t="s">
        <v>137</v>
      </c>
      <c r="AH12" s="166">
        <v>10</v>
      </c>
      <c r="AI12" s="5">
        <f t="shared" si="3"/>
        <v>135</v>
      </c>
      <c r="AJ12" s="5">
        <f t="shared" si="1"/>
        <v>92</v>
      </c>
    </row>
    <row r="13" spans="1:36" ht="14.4" x14ac:dyDescent="0.3">
      <c r="A13">
        <f t="shared" si="2"/>
        <v>10</v>
      </c>
      <c r="B13" s="84" t="str">
        <f>'Week 1'!B13</f>
        <v>Cody</v>
      </c>
      <c r="C13" s="95" t="s">
        <v>155</v>
      </c>
      <c r="D13" s="96">
        <v>9</v>
      </c>
      <c r="E13" s="95" t="s">
        <v>198</v>
      </c>
      <c r="F13" s="96">
        <v>14</v>
      </c>
      <c r="G13" s="95" t="s">
        <v>163</v>
      </c>
      <c r="H13" s="96">
        <v>13</v>
      </c>
      <c r="I13" s="95" t="s">
        <v>133</v>
      </c>
      <c r="J13" s="96">
        <v>10</v>
      </c>
      <c r="K13" s="95" t="s">
        <v>136</v>
      </c>
      <c r="L13" s="96">
        <v>7</v>
      </c>
      <c r="M13" s="95" t="s">
        <v>135</v>
      </c>
      <c r="N13" s="96">
        <v>2</v>
      </c>
      <c r="O13" s="95" t="s">
        <v>144</v>
      </c>
      <c r="P13" s="96">
        <v>5</v>
      </c>
      <c r="Q13" s="95" t="s">
        <v>154</v>
      </c>
      <c r="R13" s="96">
        <v>12</v>
      </c>
      <c r="S13" s="95" t="s">
        <v>143</v>
      </c>
      <c r="T13" s="96">
        <v>4</v>
      </c>
      <c r="U13" s="95" t="s">
        <v>162</v>
      </c>
      <c r="V13" s="96">
        <v>3</v>
      </c>
      <c r="W13" s="95" t="s">
        <v>152</v>
      </c>
      <c r="X13" s="96">
        <v>15</v>
      </c>
      <c r="Y13" s="95" t="s">
        <v>161</v>
      </c>
      <c r="Z13" s="96">
        <v>16</v>
      </c>
      <c r="AA13" s="95"/>
      <c r="AB13" s="96"/>
      <c r="AC13" s="95" t="s">
        <v>128</v>
      </c>
      <c r="AD13" s="96">
        <v>11</v>
      </c>
      <c r="AE13" s="95" t="s">
        <v>134</v>
      </c>
      <c r="AF13" s="96">
        <v>6</v>
      </c>
      <c r="AG13" s="95" t="s">
        <v>137</v>
      </c>
      <c r="AH13" s="96">
        <v>8</v>
      </c>
      <c r="AI13" s="8">
        <f t="shared" si="3"/>
        <v>135</v>
      </c>
      <c r="AJ13" s="8">
        <f t="shared" si="1"/>
        <v>98</v>
      </c>
    </row>
    <row r="14" spans="1:36" ht="14.4" x14ac:dyDescent="0.3">
      <c r="A14">
        <f t="shared" si="2"/>
        <v>25</v>
      </c>
      <c r="B14" s="85" t="str">
        <f>'Week 1'!B14</f>
        <v>Tom</v>
      </c>
      <c r="C14" s="94" t="s">
        <v>361</v>
      </c>
      <c r="D14" s="166">
        <v>8</v>
      </c>
      <c r="E14" s="94" t="s">
        <v>344</v>
      </c>
      <c r="F14" s="166">
        <v>9</v>
      </c>
      <c r="G14" s="94" t="s">
        <v>341</v>
      </c>
      <c r="H14" s="166">
        <v>16</v>
      </c>
      <c r="I14" s="94" t="s">
        <v>354</v>
      </c>
      <c r="J14" s="166">
        <v>15</v>
      </c>
      <c r="K14" s="94" t="s">
        <v>384</v>
      </c>
      <c r="L14" s="166">
        <v>2</v>
      </c>
      <c r="M14" s="94" t="s">
        <v>343</v>
      </c>
      <c r="N14" s="166">
        <v>7</v>
      </c>
      <c r="O14" s="94" t="s">
        <v>350</v>
      </c>
      <c r="P14" s="166">
        <v>6</v>
      </c>
      <c r="Q14" s="94" t="s">
        <v>347</v>
      </c>
      <c r="R14" s="166">
        <v>14</v>
      </c>
      <c r="S14" s="94" t="s">
        <v>363</v>
      </c>
      <c r="T14" s="166">
        <v>3</v>
      </c>
      <c r="U14" s="94" t="s">
        <v>348</v>
      </c>
      <c r="V14" s="166">
        <v>4</v>
      </c>
      <c r="W14" s="94" t="s">
        <v>355</v>
      </c>
      <c r="X14" s="166">
        <v>13</v>
      </c>
      <c r="Y14" s="94" t="s">
        <v>338</v>
      </c>
      <c r="Z14" s="166">
        <v>12</v>
      </c>
      <c r="AA14" s="94"/>
      <c r="AB14" s="166"/>
      <c r="AC14" s="94" t="s">
        <v>352</v>
      </c>
      <c r="AD14" s="166">
        <v>11</v>
      </c>
      <c r="AE14" s="94" t="s">
        <v>349</v>
      </c>
      <c r="AF14" s="166">
        <v>5</v>
      </c>
      <c r="AG14" s="94" t="s">
        <v>346</v>
      </c>
      <c r="AH14" s="166">
        <v>10</v>
      </c>
      <c r="AI14" s="5">
        <f t="shared" si="3"/>
        <v>135</v>
      </c>
      <c r="AJ14" s="5">
        <f t="shared" si="1"/>
        <v>84</v>
      </c>
    </row>
    <row r="15" spans="1:36" ht="14.4" x14ac:dyDescent="0.3">
      <c r="A15">
        <f t="shared" si="2"/>
        <v>7</v>
      </c>
      <c r="B15" s="84" t="str">
        <f>'Week 1'!B15</f>
        <v>Austin</v>
      </c>
      <c r="C15" s="95" t="s">
        <v>155</v>
      </c>
      <c r="D15" s="96">
        <v>7</v>
      </c>
      <c r="E15" s="95" t="s">
        <v>198</v>
      </c>
      <c r="F15" s="96">
        <v>12</v>
      </c>
      <c r="G15" s="95" t="s">
        <v>163</v>
      </c>
      <c r="H15" s="96">
        <v>14</v>
      </c>
      <c r="I15" s="95" t="s">
        <v>133</v>
      </c>
      <c r="J15" s="96">
        <v>11</v>
      </c>
      <c r="K15" s="95" t="s">
        <v>136</v>
      </c>
      <c r="L15" s="96">
        <v>6</v>
      </c>
      <c r="M15" s="95" t="s">
        <v>135</v>
      </c>
      <c r="N15" s="96">
        <v>4</v>
      </c>
      <c r="O15" s="95" t="s">
        <v>144</v>
      </c>
      <c r="P15" s="96">
        <v>5</v>
      </c>
      <c r="Q15" s="95" t="s">
        <v>154</v>
      </c>
      <c r="R15" s="96">
        <v>10</v>
      </c>
      <c r="S15" s="95" t="s">
        <v>143</v>
      </c>
      <c r="T15" s="96">
        <v>3</v>
      </c>
      <c r="U15" s="95" t="s">
        <v>162</v>
      </c>
      <c r="V15" s="96">
        <v>2</v>
      </c>
      <c r="W15" s="95" t="s">
        <v>152</v>
      </c>
      <c r="X15" s="96">
        <v>15</v>
      </c>
      <c r="Y15" s="95" t="s">
        <v>161</v>
      </c>
      <c r="Z15" s="96">
        <v>16</v>
      </c>
      <c r="AA15" s="95"/>
      <c r="AB15" s="96"/>
      <c r="AC15" s="95" t="s">
        <v>128</v>
      </c>
      <c r="AD15" s="96">
        <v>13</v>
      </c>
      <c r="AE15" s="95" t="s">
        <v>134</v>
      </c>
      <c r="AF15" s="96">
        <v>8</v>
      </c>
      <c r="AG15" s="95" t="s">
        <v>137</v>
      </c>
      <c r="AH15" s="96">
        <v>9</v>
      </c>
      <c r="AI15" s="8">
        <f t="shared" si="3"/>
        <v>135</v>
      </c>
      <c r="AJ15" s="8">
        <f t="shared" si="1"/>
        <v>99</v>
      </c>
    </row>
    <row r="16" spans="1:36" ht="14.4" customHeight="1" x14ac:dyDescent="0.3">
      <c r="A16">
        <f t="shared" si="2"/>
        <v>24</v>
      </c>
      <c r="B16" s="85" t="str">
        <f>'Week 1'!B16</f>
        <v>Cecil</v>
      </c>
      <c r="C16" s="94" t="s">
        <v>155</v>
      </c>
      <c r="D16" s="166">
        <v>8</v>
      </c>
      <c r="E16" s="94" t="s">
        <v>198</v>
      </c>
      <c r="F16" s="166">
        <v>9</v>
      </c>
      <c r="G16" s="94" t="s">
        <v>163</v>
      </c>
      <c r="H16" s="166">
        <v>12</v>
      </c>
      <c r="I16" s="94" t="s">
        <v>133</v>
      </c>
      <c r="J16" s="166">
        <v>10</v>
      </c>
      <c r="K16" s="94" t="s">
        <v>136</v>
      </c>
      <c r="L16" s="166">
        <v>7</v>
      </c>
      <c r="M16" s="94" t="s">
        <v>135</v>
      </c>
      <c r="N16" s="166">
        <v>4</v>
      </c>
      <c r="O16" s="94" t="s">
        <v>141</v>
      </c>
      <c r="P16" s="166">
        <v>2</v>
      </c>
      <c r="Q16" s="94" t="s">
        <v>154</v>
      </c>
      <c r="R16" s="166">
        <v>15</v>
      </c>
      <c r="S16" s="94" t="s">
        <v>143</v>
      </c>
      <c r="T16" s="166">
        <v>6</v>
      </c>
      <c r="U16" s="94" t="s">
        <v>162</v>
      </c>
      <c r="V16" s="166">
        <v>5</v>
      </c>
      <c r="W16" s="94" t="s">
        <v>152</v>
      </c>
      <c r="X16" s="166">
        <v>14</v>
      </c>
      <c r="Y16" s="94" t="s">
        <v>161</v>
      </c>
      <c r="Z16" s="166">
        <v>16</v>
      </c>
      <c r="AA16" s="94"/>
      <c r="AB16" s="166"/>
      <c r="AC16" s="94" t="s">
        <v>128</v>
      </c>
      <c r="AD16" s="166">
        <v>11</v>
      </c>
      <c r="AE16" s="94" t="s">
        <v>131</v>
      </c>
      <c r="AF16" s="166">
        <v>3</v>
      </c>
      <c r="AG16" s="94" t="s">
        <v>137</v>
      </c>
      <c r="AH16" s="166">
        <v>13</v>
      </c>
      <c r="AI16" s="5">
        <f t="shared" si="3"/>
        <v>135</v>
      </c>
      <c r="AJ16" s="5">
        <f t="shared" si="1"/>
        <v>87</v>
      </c>
    </row>
    <row r="17" spans="1:36" ht="14.4" x14ac:dyDescent="0.3">
      <c r="A17">
        <f t="shared" si="2"/>
        <v>3</v>
      </c>
      <c r="B17" s="70" t="str">
        <f>'Week 1'!B17</f>
        <v>Thadd</v>
      </c>
      <c r="C17" s="25" t="s">
        <v>360</v>
      </c>
      <c r="D17" s="26">
        <v>2</v>
      </c>
      <c r="E17" s="25" t="s">
        <v>344</v>
      </c>
      <c r="F17" s="26">
        <v>13</v>
      </c>
      <c r="G17" s="25" t="s">
        <v>341</v>
      </c>
      <c r="H17" s="26">
        <v>12</v>
      </c>
      <c r="I17" s="25" t="s">
        <v>354</v>
      </c>
      <c r="J17" s="26">
        <v>11</v>
      </c>
      <c r="K17" s="25" t="s">
        <v>342</v>
      </c>
      <c r="L17" s="26">
        <v>6</v>
      </c>
      <c r="M17" s="25" t="s">
        <v>343</v>
      </c>
      <c r="N17" s="26">
        <v>5</v>
      </c>
      <c r="O17" s="25" t="s">
        <v>350</v>
      </c>
      <c r="P17" s="26">
        <v>7</v>
      </c>
      <c r="Q17" s="25" t="s">
        <v>347</v>
      </c>
      <c r="R17" s="26">
        <v>10</v>
      </c>
      <c r="S17" s="25" t="s">
        <v>363</v>
      </c>
      <c r="T17" s="26">
        <v>4</v>
      </c>
      <c r="U17" s="25" t="s">
        <v>340</v>
      </c>
      <c r="V17" s="26">
        <v>3</v>
      </c>
      <c r="W17" s="25" t="s">
        <v>355</v>
      </c>
      <c r="X17" s="26">
        <v>9</v>
      </c>
      <c r="Y17" s="25" t="s">
        <v>338</v>
      </c>
      <c r="Z17" s="26">
        <v>14</v>
      </c>
      <c r="AA17" s="25"/>
      <c r="AB17" s="26"/>
      <c r="AC17" s="25" t="s">
        <v>352</v>
      </c>
      <c r="AD17" s="26">
        <v>16</v>
      </c>
      <c r="AE17" s="25" t="s">
        <v>345</v>
      </c>
      <c r="AF17" s="26">
        <v>15</v>
      </c>
      <c r="AG17" s="25" t="s">
        <v>346</v>
      </c>
      <c r="AH17" s="26">
        <v>8</v>
      </c>
      <c r="AI17" s="23">
        <f t="shared" si="3"/>
        <v>135</v>
      </c>
      <c r="AJ17" s="24">
        <f t="shared" si="1"/>
        <v>102</v>
      </c>
    </row>
    <row r="18" spans="1:36" ht="14.4" x14ac:dyDescent="0.3">
      <c r="A18">
        <f t="shared" si="2"/>
        <v>10</v>
      </c>
      <c r="B18" s="85" t="str">
        <f>'Week 1'!B18</f>
        <v>Walker</v>
      </c>
      <c r="C18" s="94" t="s">
        <v>155</v>
      </c>
      <c r="D18" s="166">
        <v>6</v>
      </c>
      <c r="E18" s="94" t="s">
        <v>198</v>
      </c>
      <c r="F18" s="166">
        <v>8</v>
      </c>
      <c r="G18" s="94" t="s">
        <v>163</v>
      </c>
      <c r="H18" s="166">
        <v>13</v>
      </c>
      <c r="I18" s="94" t="s">
        <v>133</v>
      </c>
      <c r="J18" s="166">
        <v>9</v>
      </c>
      <c r="K18" s="94" t="s">
        <v>136</v>
      </c>
      <c r="L18" s="166">
        <v>5</v>
      </c>
      <c r="M18" s="94" t="s">
        <v>132</v>
      </c>
      <c r="N18" s="166">
        <v>3</v>
      </c>
      <c r="O18" s="94" t="s">
        <v>144</v>
      </c>
      <c r="P18" s="166">
        <v>7</v>
      </c>
      <c r="Q18" s="94" t="s">
        <v>154</v>
      </c>
      <c r="R18" s="166">
        <v>15</v>
      </c>
      <c r="S18" s="94" t="s">
        <v>160</v>
      </c>
      <c r="T18" s="166">
        <v>4</v>
      </c>
      <c r="U18" s="94" t="s">
        <v>147</v>
      </c>
      <c r="V18" s="166">
        <v>2</v>
      </c>
      <c r="W18" s="94" t="s">
        <v>152</v>
      </c>
      <c r="X18" s="166">
        <v>14</v>
      </c>
      <c r="Y18" s="94" t="s">
        <v>161</v>
      </c>
      <c r="Z18" s="166">
        <v>16</v>
      </c>
      <c r="AA18" s="94"/>
      <c r="AB18" s="166"/>
      <c r="AC18" s="94" t="s">
        <v>128</v>
      </c>
      <c r="AD18" s="166">
        <v>12</v>
      </c>
      <c r="AE18" s="94" t="s">
        <v>134</v>
      </c>
      <c r="AF18" s="166">
        <v>11</v>
      </c>
      <c r="AG18" s="94" t="s">
        <v>137</v>
      </c>
      <c r="AH18" s="166">
        <v>10</v>
      </c>
      <c r="AI18" s="35">
        <f t="shared" si="3"/>
        <v>135</v>
      </c>
      <c r="AJ18" s="60">
        <f t="shared" si="1"/>
        <v>98</v>
      </c>
    </row>
    <row r="19" spans="1:36" ht="14.4" customHeight="1" x14ac:dyDescent="0.3">
      <c r="A19">
        <f t="shared" si="2"/>
        <v>16</v>
      </c>
      <c r="B19" s="70" t="str">
        <f>'Week 1'!B19</f>
        <v>A. Little</v>
      </c>
      <c r="C19" s="25" t="s">
        <v>155</v>
      </c>
      <c r="D19" s="26">
        <v>11</v>
      </c>
      <c r="E19" s="25" t="s">
        <v>198</v>
      </c>
      <c r="F19" s="26">
        <v>8</v>
      </c>
      <c r="G19" s="25" t="s">
        <v>163</v>
      </c>
      <c r="H19" s="26">
        <v>13</v>
      </c>
      <c r="I19" s="25" t="s">
        <v>133</v>
      </c>
      <c r="J19" s="26">
        <v>15</v>
      </c>
      <c r="K19" s="25" t="s">
        <v>136</v>
      </c>
      <c r="L19" s="26">
        <v>7</v>
      </c>
      <c r="M19" s="25" t="s">
        <v>135</v>
      </c>
      <c r="N19" s="26">
        <v>2</v>
      </c>
      <c r="O19" s="25" t="s">
        <v>144</v>
      </c>
      <c r="P19" s="26">
        <v>5</v>
      </c>
      <c r="Q19" s="25" t="s">
        <v>154</v>
      </c>
      <c r="R19" s="26">
        <v>12</v>
      </c>
      <c r="S19" s="25" t="s">
        <v>160</v>
      </c>
      <c r="T19" s="26">
        <v>6</v>
      </c>
      <c r="U19" s="25" t="s">
        <v>147</v>
      </c>
      <c r="V19" s="26">
        <v>3</v>
      </c>
      <c r="W19" s="25" t="s">
        <v>152</v>
      </c>
      <c r="X19" s="26">
        <v>14</v>
      </c>
      <c r="Y19" s="25" t="s">
        <v>161</v>
      </c>
      <c r="Z19" s="26">
        <v>16</v>
      </c>
      <c r="AA19" s="25"/>
      <c r="AB19" s="26"/>
      <c r="AC19" s="25" t="s">
        <v>128</v>
      </c>
      <c r="AD19" s="26">
        <v>9</v>
      </c>
      <c r="AE19" s="25" t="s">
        <v>134</v>
      </c>
      <c r="AF19" s="26">
        <v>4</v>
      </c>
      <c r="AG19" s="25" t="s">
        <v>137</v>
      </c>
      <c r="AH19" s="26">
        <v>10</v>
      </c>
      <c r="AI19" s="16">
        <f t="shared" si="3"/>
        <v>135</v>
      </c>
      <c r="AJ19" s="8">
        <f t="shared" si="1"/>
        <v>95</v>
      </c>
    </row>
    <row r="20" spans="1:36" ht="14.4" x14ac:dyDescent="0.3">
      <c r="A20">
        <f t="shared" si="2"/>
        <v>18</v>
      </c>
      <c r="B20" s="85" t="str">
        <f>'Week 1'!B20</f>
        <v>Carly</v>
      </c>
      <c r="C20" s="94" t="s">
        <v>155</v>
      </c>
      <c r="D20" s="166">
        <v>5</v>
      </c>
      <c r="E20" s="94" t="s">
        <v>198</v>
      </c>
      <c r="F20" s="166">
        <v>10</v>
      </c>
      <c r="G20" s="94" t="s">
        <v>163</v>
      </c>
      <c r="H20" s="166">
        <v>13</v>
      </c>
      <c r="I20" s="94" t="s">
        <v>133</v>
      </c>
      <c r="J20" s="166">
        <v>14</v>
      </c>
      <c r="K20" s="94" t="s">
        <v>136</v>
      </c>
      <c r="L20" s="166">
        <v>6</v>
      </c>
      <c r="M20" s="94" t="s">
        <v>135</v>
      </c>
      <c r="N20" s="166">
        <v>3</v>
      </c>
      <c r="O20" s="94" t="s">
        <v>144</v>
      </c>
      <c r="P20" s="166">
        <v>7</v>
      </c>
      <c r="Q20" s="94" t="s">
        <v>154</v>
      </c>
      <c r="R20" s="166">
        <v>15</v>
      </c>
      <c r="S20" s="94" t="s">
        <v>160</v>
      </c>
      <c r="T20" s="166">
        <v>4</v>
      </c>
      <c r="U20" s="94" t="s">
        <v>162</v>
      </c>
      <c r="V20" s="166">
        <v>2</v>
      </c>
      <c r="W20" s="94" t="s">
        <v>152</v>
      </c>
      <c r="X20" s="166">
        <v>11</v>
      </c>
      <c r="Y20" s="94" t="s">
        <v>161</v>
      </c>
      <c r="Z20" s="166">
        <v>16</v>
      </c>
      <c r="AA20" s="94"/>
      <c r="AB20" s="166"/>
      <c r="AC20" s="94" t="s">
        <v>128</v>
      </c>
      <c r="AD20" s="166">
        <v>12</v>
      </c>
      <c r="AE20" s="94" t="s">
        <v>134</v>
      </c>
      <c r="AF20" s="166">
        <v>9</v>
      </c>
      <c r="AG20" s="94" t="s">
        <v>137</v>
      </c>
      <c r="AH20" s="166">
        <v>8</v>
      </c>
      <c r="AI20" s="35">
        <f t="shared" si="3"/>
        <v>135</v>
      </c>
      <c r="AJ20" s="60">
        <f t="shared" si="1"/>
        <v>94</v>
      </c>
    </row>
    <row r="21" spans="1:36" ht="14.4" customHeight="1" x14ac:dyDescent="0.3">
      <c r="A21">
        <f t="shared" si="2"/>
        <v>21</v>
      </c>
      <c r="B21" s="84" t="str">
        <f>'Week 1'!B21</f>
        <v>Bobbo</v>
      </c>
      <c r="C21" s="95" t="s">
        <v>361</v>
      </c>
      <c r="D21" s="96">
        <v>14</v>
      </c>
      <c r="E21" s="95" t="s">
        <v>198</v>
      </c>
      <c r="F21" s="96">
        <v>13</v>
      </c>
      <c r="G21" s="95" t="s">
        <v>163</v>
      </c>
      <c r="H21" s="96">
        <v>5</v>
      </c>
      <c r="I21" s="95" t="s">
        <v>133</v>
      </c>
      <c r="J21" s="96">
        <v>12</v>
      </c>
      <c r="K21" s="95" t="s">
        <v>136</v>
      </c>
      <c r="L21" s="96">
        <v>3</v>
      </c>
      <c r="M21" s="95" t="s">
        <v>135</v>
      </c>
      <c r="N21" s="96">
        <v>10</v>
      </c>
      <c r="O21" s="95" t="s">
        <v>144</v>
      </c>
      <c r="P21" s="96">
        <v>11</v>
      </c>
      <c r="Q21" s="95" t="s">
        <v>154</v>
      </c>
      <c r="R21" s="96">
        <v>7</v>
      </c>
      <c r="S21" s="95" t="s">
        <v>160</v>
      </c>
      <c r="T21" s="96">
        <v>4</v>
      </c>
      <c r="U21" s="95" t="s">
        <v>162</v>
      </c>
      <c r="V21" s="96">
        <v>8</v>
      </c>
      <c r="W21" s="95" t="s">
        <v>152</v>
      </c>
      <c r="X21" s="96">
        <v>15</v>
      </c>
      <c r="Y21" s="95" t="s">
        <v>161</v>
      </c>
      <c r="Z21" s="96">
        <v>16</v>
      </c>
      <c r="AA21" s="95"/>
      <c r="AB21" s="96"/>
      <c r="AC21" s="95" t="s">
        <v>149</v>
      </c>
      <c r="AD21" s="96">
        <v>2</v>
      </c>
      <c r="AE21" s="95" t="s">
        <v>134</v>
      </c>
      <c r="AF21" s="96">
        <v>9</v>
      </c>
      <c r="AG21" s="95" t="s">
        <v>137</v>
      </c>
      <c r="AH21" s="96">
        <v>6</v>
      </c>
      <c r="AI21" s="8">
        <f t="shared" si="3"/>
        <v>135</v>
      </c>
      <c r="AJ21" s="8">
        <f t="shared" si="1"/>
        <v>92</v>
      </c>
    </row>
    <row r="22" spans="1:36" x14ac:dyDescent="0.3">
      <c r="A22">
        <f t="shared" si="2"/>
        <v>2</v>
      </c>
      <c r="B22" s="85" t="str">
        <f>'Week 1'!B22</f>
        <v>Trent</v>
      </c>
      <c r="C22" s="94" t="s">
        <v>155</v>
      </c>
      <c r="D22" s="166">
        <v>4</v>
      </c>
      <c r="E22" s="94" t="s">
        <v>198</v>
      </c>
      <c r="F22" s="166">
        <v>14</v>
      </c>
      <c r="G22" s="94" t="s">
        <v>163</v>
      </c>
      <c r="H22" s="166">
        <v>11</v>
      </c>
      <c r="I22" s="94" t="s">
        <v>133</v>
      </c>
      <c r="J22" s="166">
        <v>9</v>
      </c>
      <c r="K22" s="94" t="s">
        <v>136</v>
      </c>
      <c r="L22" s="166">
        <v>6</v>
      </c>
      <c r="M22" s="94" t="s">
        <v>132</v>
      </c>
      <c r="N22" s="166">
        <v>7</v>
      </c>
      <c r="O22" s="94" t="s">
        <v>144</v>
      </c>
      <c r="P22" s="166">
        <v>2</v>
      </c>
      <c r="Q22" s="94" t="s">
        <v>154</v>
      </c>
      <c r="R22" s="166">
        <v>12</v>
      </c>
      <c r="S22" s="94" t="s">
        <v>160</v>
      </c>
      <c r="T22" s="166">
        <v>3</v>
      </c>
      <c r="U22" s="94" t="s">
        <v>147</v>
      </c>
      <c r="V22" s="166">
        <v>8</v>
      </c>
      <c r="W22" s="94" t="s">
        <v>152</v>
      </c>
      <c r="X22" s="166">
        <v>15</v>
      </c>
      <c r="Y22" s="94" t="s">
        <v>161</v>
      </c>
      <c r="Z22" s="166">
        <v>16</v>
      </c>
      <c r="AA22" s="94"/>
      <c r="AB22" s="166"/>
      <c r="AC22" s="94" t="s">
        <v>128</v>
      </c>
      <c r="AD22" s="166">
        <v>13</v>
      </c>
      <c r="AE22" s="94" t="s">
        <v>134</v>
      </c>
      <c r="AF22" s="166">
        <v>5</v>
      </c>
      <c r="AG22" s="94" t="s">
        <v>137</v>
      </c>
      <c r="AH22" s="166">
        <v>10</v>
      </c>
      <c r="AI22" s="5">
        <f t="shared" si="3"/>
        <v>135</v>
      </c>
      <c r="AJ22" s="5">
        <f t="shared" si="1"/>
        <v>103</v>
      </c>
    </row>
    <row r="23" spans="1:36" ht="14.4" customHeight="1" x14ac:dyDescent="0.3">
      <c r="A23">
        <f t="shared" si="2"/>
        <v>7</v>
      </c>
      <c r="B23" s="70" t="str">
        <f>'Week 1'!B23</f>
        <v>Dean</v>
      </c>
      <c r="C23" s="95" t="s">
        <v>155</v>
      </c>
      <c r="D23" s="96">
        <v>4</v>
      </c>
      <c r="E23" s="95" t="s">
        <v>198</v>
      </c>
      <c r="F23" s="96">
        <v>12</v>
      </c>
      <c r="G23" s="95" t="s">
        <v>163</v>
      </c>
      <c r="H23" s="96">
        <v>13</v>
      </c>
      <c r="I23" s="95" t="s">
        <v>133</v>
      </c>
      <c r="J23" s="96">
        <v>7</v>
      </c>
      <c r="K23" s="95" t="s">
        <v>136</v>
      </c>
      <c r="L23" s="96">
        <v>8</v>
      </c>
      <c r="M23" s="95" t="s">
        <v>132</v>
      </c>
      <c r="N23" s="96">
        <v>3</v>
      </c>
      <c r="O23" s="95" t="s">
        <v>141</v>
      </c>
      <c r="P23" s="96">
        <v>9</v>
      </c>
      <c r="Q23" s="95" t="s">
        <v>154</v>
      </c>
      <c r="R23" s="96">
        <v>10</v>
      </c>
      <c r="S23" s="95" t="s">
        <v>160</v>
      </c>
      <c r="T23" s="96">
        <v>2</v>
      </c>
      <c r="U23" s="95" t="s">
        <v>147</v>
      </c>
      <c r="V23" s="96">
        <v>5</v>
      </c>
      <c r="W23" s="95" t="s">
        <v>152</v>
      </c>
      <c r="X23" s="96">
        <v>15</v>
      </c>
      <c r="Y23" s="95" t="s">
        <v>161</v>
      </c>
      <c r="Z23" s="96">
        <v>14</v>
      </c>
      <c r="AA23" s="95"/>
      <c r="AB23" s="96"/>
      <c r="AC23" s="95" t="s">
        <v>128</v>
      </c>
      <c r="AD23" s="96">
        <v>11</v>
      </c>
      <c r="AE23" s="95" t="s">
        <v>134</v>
      </c>
      <c r="AF23" s="96">
        <v>6</v>
      </c>
      <c r="AG23" s="95" t="s">
        <v>137</v>
      </c>
      <c r="AH23" s="96">
        <v>16</v>
      </c>
      <c r="AI23" s="8">
        <f t="shared" si="3"/>
        <v>135</v>
      </c>
      <c r="AJ23" s="8">
        <f t="shared" si="1"/>
        <v>99</v>
      </c>
    </row>
    <row r="24" spans="1:36" x14ac:dyDescent="0.3">
      <c r="A24">
        <f t="shared" si="2"/>
        <v>19</v>
      </c>
      <c r="B24" s="85" t="str">
        <f>'Week 1'!B24</f>
        <v>Randi</v>
      </c>
      <c r="C24" s="94" t="s">
        <v>155</v>
      </c>
      <c r="D24" s="166">
        <v>8</v>
      </c>
      <c r="E24" s="94" t="s">
        <v>198</v>
      </c>
      <c r="F24" s="166">
        <v>12</v>
      </c>
      <c r="G24" s="94" t="s">
        <v>163</v>
      </c>
      <c r="H24" s="166">
        <v>13</v>
      </c>
      <c r="I24" s="94" t="s">
        <v>133</v>
      </c>
      <c r="J24" s="166">
        <v>15</v>
      </c>
      <c r="K24" s="94" t="s">
        <v>136</v>
      </c>
      <c r="L24" s="166">
        <v>7</v>
      </c>
      <c r="M24" s="94" t="s">
        <v>135</v>
      </c>
      <c r="N24" s="166">
        <v>6</v>
      </c>
      <c r="O24" s="94" t="s">
        <v>144</v>
      </c>
      <c r="P24" s="166">
        <v>4</v>
      </c>
      <c r="Q24" s="94" t="s">
        <v>154</v>
      </c>
      <c r="R24" s="166">
        <v>14</v>
      </c>
      <c r="S24" s="94" t="s">
        <v>143</v>
      </c>
      <c r="T24" s="166">
        <v>5</v>
      </c>
      <c r="U24" s="94" t="s">
        <v>162</v>
      </c>
      <c r="V24" s="166">
        <v>1</v>
      </c>
      <c r="W24" s="94" t="s">
        <v>152</v>
      </c>
      <c r="X24" s="166">
        <v>11</v>
      </c>
      <c r="Y24" s="94" t="s">
        <v>161</v>
      </c>
      <c r="Z24" s="166">
        <v>16</v>
      </c>
      <c r="AA24" s="94"/>
      <c r="AB24" s="166"/>
      <c r="AC24" s="94" t="s">
        <v>128</v>
      </c>
      <c r="AD24" s="166">
        <v>9</v>
      </c>
      <c r="AE24" s="94" t="s">
        <v>131</v>
      </c>
      <c r="AF24" s="166">
        <v>3</v>
      </c>
      <c r="AG24" s="94" t="s">
        <v>137</v>
      </c>
      <c r="AH24" s="166">
        <v>10</v>
      </c>
      <c r="AI24" s="5">
        <f t="shared" si="3"/>
        <v>134</v>
      </c>
      <c r="AJ24" s="5">
        <f t="shared" si="1"/>
        <v>93</v>
      </c>
    </row>
    <row r="25" spans="1:36" x14ac:dyDescent="0.3">
      <c r="A25">
        <f t="shared" si="2"/>
        <v>23</v>
      </c>
      <c r="B25" s="70" t="str">
        <f>'Week 1'!B25</f>
        <v>Brett J.</v>
      </c>
      <c r="C25" s="95" t="s">
        <v>155</v>
      </c>
      <c r="D25" s="96">
        <v>8</v>
      </c>
      <c r="E25" s="95" t="s">
        <v>198</v>
      </c>
      <c r="F25" s="96">
        <v>13</v>
      </c>
      <c r="G25" s="95" t="s">
        <v>163</v>
      </c>
      <c r="H25" s="96">
        <v>9</v>
      </c>
      <c r="I25" s="95" t="s">
        <v>133</v>
      </c>
      <c r="J25" s="96">
        <v>15</v>
      </c>
      <c r="K25" s="95" t="s">
        <v>136</v>
      </c>
      <c r="L25" s="96">
        <v>7</v>
      </c>
      <c r="M25" s="95" t="s">
        <v>135</v>
      </c>
      <c r="N25" s="96">
        <v>4</v>
      </c>
      <c r="O25" s="95" t="s">
        <v>141</v>
      </c>
      <c r="P25" s="96">
        <v>2</v>
      </c>
      <c r="Q25" s="95" t="s">
        <v>154</v>
      </c>
      <c r="R25" s="96">
        <v>16</v>
      </c>
      <c r="S25" s="95" t="s">
        <v>143</v>
      </c>
      <c r="T25" s="96">
        <v>5</v>
      </c>
      <c r="U25" s="95" t="s">
        <v>162</v>
      </c>
      <c r="V25" s="96">
        <v>6</v>
      </c>
      <c r="W25" s="95" t="s">
        <v>152</v>
      </c>
      <c r="X25" s="96">
        <v>12</v>
      </c>
      <c r="Y25" s="95" t="s">
        <v>161</v>
      </c>
      <c r="Z25" s="96">
        <v>14</v>
      </c>
      <c r="AA25" s="95"/>
      <c r="AB25" s="96"/>
      <c r="AC25" s="95" t="s">
        <v>128</v>
      </c>
      <c r="AD25" s="96">
        <v>11</v>
      </c>
      <c r="AE25" s="95" t="s">
        <v>134</v>
      </c>
      <c r="AF25" s="96">
        <v>3</v>
      </c>
      <c r="AG25" s="95" t="s">
        <v>137</v>
      </c>
      <c r="AH25" s="96">
        <v>10</v>
      </c>
      <c r="AI25" s="8">
        <f t="shared" si="3"/>
        <v>135</v>
      </c>
      <c r="AJ25" s="8">
        <f t="shared" si="1"/>
        <v>88</v>
      </c>
    </row>
    <row r="26" spans="1:36" x14ac:dyDescent="0.3">
      <c r="A26">
        <f t="shared" si="2"/>
        <v>3</v>
      </c>
      <c r="B26" s="85" t="str">
        <f>'Week 1'!B26</f>
        <v>Derek</v>
      </c>
      <c r="C26" s="94" t="s">
        <v>155</v>
      </c>
      <c r="D26" s="166">
        <v>7</v>
      </c>
      <c r="E26" s="94" t="s">
        <v>198</v>
      </c>
      <c r="F26" s="166">
        <v>16</v>
      </c>
      <c r="G26" s="94" t="s">
        <v>163</v>
      </c>
      <c r="H26" s="166">
        <v>8</v>
      </c>
      <c r="I26" s="94" t="s">
        <v>133</v>
      </c>
      <c r="J26" s="166">
        <v>10</v>
      </c>
      <c r="K26" s="94" t="s">
        <v>136</v>
      </c>
      <c r="L26" s="166">
        <v>9</v>
      </c>
      <c r="M26" s="94" t="s">
        <v>135</v>
      </c>
      <c r="N26" s="166">
        <v>4</v>
      </c>
      <c r="O26" s="94" t="s">
        <v>141</v>
      </c>
      <c r="P26" s="166">
        <v>6</v>
      </c>
      <c r="Q26" s="94" t="s">
        <v>154</v>
      </c>
      <c r="R26" s="166">
        <v>11</v>
      </c>
      <c r="S26" s="94" t="s">
        <v>143</v>
      </c>
      <c r="T26" s="166">
        <v>3</v>
      </c>
      <c r="U26" s="94" t="s">
        <v>162</v>
      </c>
      <c r="V26" s="166">
        <v>5</v>
      </c>
      <c r="W26" s="94" t="s">
        <v>152</v>
      </c>
      <c r="X26" s="166">
        <v>14</v>
      </c>
      <c r="Y26" s="94" t="s">
        <v>161</v>
      </c>
      <c r="Z26" s="166">
        <v>15</v>
      </c>
      <c r="AA26" s="94"/>
      <c r="AB26" s="166"/>
      <c r="AC26" s="94" t="s">
        <v>149</v>
      </c>
      <c r="AD26" s="166">
        <v>2</v>
      </c>
      <c r="AE26" s="94" t="s">
        <v>134</v>
      </c>
      <c r="AF26" s="166">
        <v>12</v>
      </c>
      <c r="AG26" s="94" t="s">
        <v>137</v>
      </c>
      <c r="AH26" s="166">
        <v>13</v>
      </c>
      <c r="AI26" s="5">
        <f t="shared" si="3"/>
        <v>135</v>
      </c>
      <c r="AJ26" s="5">
        <f t="shared" si="1"/>
        <v>102</v>
      </c>
    </row>
    <row r="27" spans="1:36" x14ac:dyDescent="0.3">
      <c r="A27">
        <f t="shared" si="2"/>
        <v>1</v>
      </c>
      <c r="B27" s="70" t="str">
        <f>'Week 1'!B27</f>
        <v>Colby</v>
      </c>
      <c r="C27" s="95" t="s">
        <v>127</v>
      </c>
      <c r="D27" s="96">
        <v>7</v>
      </c>
      <c r="E27" s="95" t="s">
        <v>198</v>
      </c>
      <c r="F27" s="96">
        <v>12</v>
      </c>
      <c r="G27" s="95" t="s">
        <v>163</v>
      </c>
      <c r="H27" s="96">
        <v>11</v>
      </c>
      <c r="I27" s="95" t="s">
        <v>133</v>
      </c>
      <c r="J27" s="96">
        <v>8</v>
      </c>
      <c r="K27" s="95" t="s">
        <v>123</v>
      </c>
      <c r="L27" s="96">
        <v>5</v>
      </c>
      <c r="M27" s="95" t="s">
        <v>132</v>
      </c>
      <c r="N27" s="96">
        <v>6</v>
      </c>
      <c r="O27" s="95" t="s">
        <v>141</v>
      </c>
      <c r="P27" s="96">
        <v>4</v>
      </c>
      <c r="Q27" s="95" t="s">
        <v>154</v>
      </c>
      <c r="R27" s="96">
        <v>15</v>
      </c>
      <c r="S27" s="95" t="s">
        <v>160</v>
      </c>
      <c r="T27" s="96">
        <v>3</v>
      </c>
      <c r="U27" s="95" t="s">
        <v>147</v>
      </c>
      <c r="V27" s="96">
        <v>2</v>
      </c>
      <c r="W27" s="95" t="s">
        <v>152</v>
      </c>
      <c r="X27" s="96">
        <v>14</v>
      </c>
      <c r="Y27" s="95" t="s">
        <v>161</v>
      </c>
      <c r="Z27" s="96">
        <v>16</v>
      </c>
      <c r="AA27" s="95"/>
      <c r="AB27" s="96"/>
      <c r="AC27" s="95" t="s">
        <v>149</v>
      </c>
      <c r="AD27" s="96">
        <v>9</v>
      </c>
      <c r="AE27" s="95" t="s">
        <v>134</v>
      </c>
      <c r="AF27" s="96">
        <v>13</v>
      </c>
      <c r="AG27" s="95" t="s">
        <v>137</v>
      </c>
      <c r="AH27" s="96">
        <v>10</v>
      </c>
      <c r="AI27" s="8">
        <f t="shared" si="3"/>
        <v>135</v>
      </c>
      <c r="AJ27" s="8">
        <f t="shared" si="1"/>
        <v>108</v>
      </c>
    </row>
    <row r="28" spans="1:36" x14ac:dyDescent="0.3">
      <c r="A28">
        <f t="shared" si="2"/>
        <v>7</v>
      </c>
      <c r="B28" s="85" t="str">
        <f>'Week 1'!B28</f>
        <v>Bret F.</v>
      </c>
      <c r="C28" s="94" t="s">
        <v>155</v>
      </c>
      <c r="D28" s="166">
        <v>2</v>
      </c>
      <c r="E28" s="94" t="s">
        <v>198</v>
      </c>
      <c r="F28" s="166">
        <v>8</v>
      </c>
      <c r="G28" s="94" t="s">
        <v>163</v>
      </c>
      <c r="H28" s="166">
        <v>7</v>
      </c>
      <c r="I28" s="94" t="s">
        <v>133</v>
      </c>
      <c r="J28" s="166">
        <v>6</v>
      </c>
      <c r="K28" s="94" t="s">
        <v>136</v>
      </c>
      <c r="L28" s="166">
        <v>5</v>
      </c>
      <c r="M28" s="94" t="s">
        <v>135</v>
      </c>
      <c r="N28" s="166">
        <v>4</v>
      </c>
      <c r="O28" s="94" t="s">
        <v>144</v>
      </c>
      <c r="P28" s="166">
        <v>10</v>
      </c>
      <c r="Q28" s="94" t="s">
        <v>154</v>
      </c>
      <c r="R28" s="166">
        <v>11</v>
      </c>
      <c r="S28" s="94" t="s">
        <v>160</v>
      </c>
      <c r="T28" s="166">
        <v>3</v>
      </c>
      <c r="U28" s="94" t="s">
        <v>147</v>
      </c>
      <c r="V28" s="166">
        <v>12</v>
      </c>
      <c r="W28" s="94" t="s">
        <v>152</v>
      </c>
      <c r="X28" s="166">
        <v>13</v>
      </c>
      <c r="Y28" s="94" t="s">
        <v>161</v>
      </c>
      <c r="Z28" s="166">
        <v>14</v>
      </c>
      <c r="AA28" s="94"/>
      <c r="AB28" s="166"/>
      <c r="AC28" s="94" t="s">
        <v>128</v>
      </c>
      <c r="AD28" s="166">
        <v>16</v>
      </c>
      <c r="AE28" s="94" t="s">
        <v>134</v>
      </c>
      <c r="AF28" s="166">
        <v>15</v>
      </c>
      <c r="AG28" s="94" t="s">
        <v>137</v>
      </c>
      <c r="AH28" s="166">
        <v>9</v>
      </c>
      <c r="AI28" s="5">
        <f t="shared" si="3"/>
        <v>135</v>
      </c>
      <c r="AJ28" s="5">
        <f t="shared" si="1"/>
        <v>99</v>
      </c>
    </row>
    <row r="29" spans="1:36" ht="15.65" thickBot="1" x14ac:dyDescent="0.35">
      <c r="A29">
        <f t="shared" si="2"/>
        <v>16</v>
      </c>
      <c r="B29" s="93" t="str">
        <f>'Week 1'!B29</f>
        <v>Chad</v>
      </c>
      <c r="C29" s="95" t="s">
        <v>155</v>
      </c>
      <c r="D29" s="96">
        <v>7</v>
      </c>
      <c r="E29" s="95" t="s">
        <v>198</v>
      </c>
      <c r="F29" s="96">
        <v>10</v>
      </c>
      <c r="G29" s="95" t="s">
        <v>163</v>
      </c>
      <c r="H29" s="96">
        <v>11</v>
      </c>
      <c r="I29" s="95" t="s">
        <v>133</v>
      </c>
      <c r="J29" s="96">
        <v>9</v>
      </c>
      <c r="K29" s="95" t="s">
        <v>136</v>
      </c>
      <c r="L29" s="96">
        <v>6</v>
      </c>
      <c r="M29" s="95" t="s">
        <v>132</v>
      </c>
      <c r="N29" s="96">
        <v>2</v>
      </c>
      <c r="O29" s="95" t="s">
        <v>144</v>
      </c>
      <c r="P29" s="96">
        <v>3</v>
      </c>
      <c r="Q29" s="95" t="s">
        <v>154</v>
      </c>
      <c r="R29" s="96">
        <v>12</v>
      </c>
      <c r="S29" s="95" t="s">
        <v>143</v>
      </c>
      <c r="T29" s="96">
        <v>4</v>
      </c>
      <c r="U29" s="95" t="s">
        <v>162</v>
      </c>
      <c r="V29" s="96">
        <v>5</v>
      </c>
      <c r="W29" s="95" t="s">
        <v>152</v>
      </c>
      <c r="X29" s="96">
        <v>13</v>
      </c>
      <c r="Y29" s="95" t="s">
        <v>161</v>
      </c>
      <c r="Z29" s="96">
        <v>14</v>
      </c>
      <c r="AA29" s="95"/>
      <c r="AB29" s="96"/>
      <c r="AC29" s="95" t="s">
        <v>128</v>
      </c>
      <c r="AD29" s="96">
        <v>16</v>
      </c>
      <c r="AE29" s="95" t="s">
        <v>134</v>
      </c>
      <c r="AF29" s="96">
        <v>15</v>
      </c>
      <c r="AG29" s="95" t="s">
        <v>137</v>
      </c>
      <c r="AH29" s="96">
        <v>8</v>
      </c>
      <c r="AI29" s="47">
        <f t="shared" si="3"/>
        <v>135</v>
      </c>
      <c r="AJ29" s="48">
        <f t="shared" si="1"/>
        <v>95</v>
      </c>
    </row>
    <row r="30" spans="1:36" ht="15.65" thickBot="1" x14ac:dyDescent="0.35">
      <c r="B30" s="27" t="s">
        <v>15</v>
      </c>
      <c r="C30" s="180" t="s">
        <v>129</v>
      </c>
      <c r="D30" s="180"/>
      <c r="E30" s="180" t="s">
        <v>126</v>
      </c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64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5" spans="2:36" ht="15.65" thickBot="1" x14ac:dyDescent="0.35"/>
    <row r="36" spans="2:36" ht="15.65" thickBot="1" x14ac:dyDescent="0.35">
      <c r="B36" s="21" t="s">
        <v>0</v>
      </c>
      <c r="C36" s="183" t="s">
        <v>127</v>
      </c>
      <c r="D36" s="183"/>
      <c r="E36" s="183" t="s">
        <v>198</v>
      </c>
      <c r="F36" s="183"/>
      <c r="G36" s="183" t="s">
        <v>163</v>
      </c>
      <c r="H36" s="183"/>
      <c r="I36" s="183" t="s">
        <v>133</v>
      </c>
      <c r="J36" s="183"/>
      <c r="K36" s="183" t="s">
        <v>136</v>
      </c>
      <c r="L36" s="183"/>
      <c r="M36" s="183" t="s">
        <v>132</v>
      </c>
      <c r="N36" s="183"/>
      <c r="O36" s="183" t="s">
        <v>144</v>
      </c>
      <c r="P36" s="183"/>
      <c r="Q36" s="183" t="s">
        <v>153</v>
      </c>
      <c r="R36" s="183"/>
      <c r="S36" s="183" t="s">
        <v>143</v>
      </c>
      <c r="T36" s="183"/>
      <c r="U36" s="183" t="s">
        <v>147</v>
      </c>
      <c r="V36" s="183"/>
      <c r="W36" s="183" t="s">
        <v>152</v>
      </c>
      <c r="X36" s="183"/>
      <c r="Y36" s="183" t="s">
        <v>161</v>
      </c>
      <c r="Z36" s="183"/>
      <c r="AA36" s="183">
        <f t="shared" ref="AA36" si="4">AA3</f>
        <v>0</v>
      </c>
      <c r="AB36" s="183"/>
      <c r="AC36" s="183" t="s">
        <v>149</v>
      </c>
      <c r="AD36" s="183"/>
      <c r="AE36" s="183" t="s">
        <v>134</v>
      </c>
      <c r="AF36" s="183"/>
      <c r="AG36" s="183" t="s">
        <v>137</v>
      </c>
      <c r="AH36" s="187"/>
      <c r="AI36" s="18"/>
    </row>
    <row r="37" spans="2:36" x14ac:dyDescent="0.3">
      <c r="B37" s="20" t="str">
        <f t="shared" ref="B37:B62" si="5">B4</f>
        <v>Tyson</v>
      </c>
      <c r="C37" s="174" t="str">
        <f t="shared" ref="C37:AG37" si="6">IF(C4=C$36,D4,"-")</f>
        <v>-</v>
      </c>
      <c r="D37" s="174"/>
      <c r="E37" s="174">
        <f t="shared" si="6"/>
        <v>9</v>
      </c>
      <c r="F37" s="174"/>
      <c r="G37" s="174">
        <f t="shared" si="6"/>
        <v>10</v>
      </c>
      <c r="H37" s="174"/>
      <c r="I37" s="174">
        <f t="shared" si="6"/>
        <v>12</v>
      </c>
      <c r="J37" s="174"/>
      <c r="K37" s="174">
        <f t="shared" si="6"/>
        <v>7</v>
      </c>
      <c r="L37" s="174"/>
      <c r="M37" s="174">
        <f t="shared" si="6"/>
        <v>4</v>
      </c>
      <c r="N37" s="174"/>
      <c r="O37" s="174">
        <f t="shared" si="6"/>
        <v>3</v>
      </c>
      <c r="P37" s="174"/>
      <c r="Q37" s="174" t="str">
        <f t="shared" si="6"/>
        <v>-</v>
      </c>
      <c r="R37" s="174"/>
      <c r="S37" s="174" t="str">
        <f t="shared" si="6"/>
        <v>-</v>
      </c>
      <c r="T37" s="174"/>
      <c r="U37" s="174">
        <f t="shared" si="6"/>
        <v>2</v>
      </c>
      <c r="V37" s="174"/>
      <c r="W37" s="174">
        <f t="shared" si="6"/>
        <v>15</v>
      </c>
      <c r="X37" s="174"/>
      <c r="Y37" s="174">
        <f t="shared" si="6"/>
        <v>16</v>
      </c>
      <c r="Z37" s="174"/>
      <c r="AA37" s="174">
        <f t="shared" si="6"/>
        <v>0</v>
      </c>
      <c r="AB37" s="174"/>
      <c r="AC37" s="174" t="str">
        <f t="shared" si="6"/>
        <v>-</v>
      </c>
      <c r="AD37" s="174"/>
      <c r="AE37" s="174">
        <f t="shared" si="6"/>
        <v>5</v>
      </c>
      <c r="AF37" s="174"/>
      <c r="AG37" s="174">
        <f t="shared" si="6"/>
        <v>14</v>
      </c>
      <c r="AH37" s="174"/>
      <c r="AJ37" s="19">
        <f t="shared" ref="AJ37:AJ62" si="7">COUNTIF(C37:AH37,"&gt;=1")</f>
        <v>11</v>
      </c>
    </row>
    <row r="38" spans="2:36" x14ac:dyDescent="0.3">
      <c r="B38" s="91" t="str">
        <f t="shared" si="5"/>
        <v>Ben</v>
      </c>
      <c r="C38" s="172" t="str">
        <f t="shared" ref="C38:AG38" si="8">IF(C5=C$36,D5,"-")</f>
        <v>-</v>
      </c>
      <c r="D38" s="172"/>
      <c r="E38" s="172">
        <f t="shared" si="8"/>
        <v>10</v>
      </c>
      <c r="F38" s="172"/>
      <c r="G38" s="172">
        <f t="shared" si="8"/>
        <v>5</v>
      </c>
      <c r="H38" s="172"/>
      <c r="I38" s="172">
        <f t="shared" si="8"/>
        <v>8</v>
      </c>
      <c r="J38" s="172"/>
      <c r="K38" s="172" t="str">
        <f t="shared" si="8"/>
        <v>-</v>
      </c>
      <c r="L38" s="172"/>
      <c r="M38" s="172" t="str">
        <f t="shared" si="8"/>
        <v>-</v>
      </c>
      <c r="N38" s="172"/>
      <c r="O38" s="172">
        <f t="shared" si="8"/>
        <v>9</v>
      </c>
      <c r="P38" s="172"/>
      <c r="Q38" s="172" t="str">
        <f t="shared" si="8"/>
        <v>-</v>
      </c>
      <c r="R38" s="172"/>
      <c r="S38" s="172">
        <f t="shared" si="8"/>
        <v>3</v>
      </c>
      <c r="T38" s="172"/>
      <c r="U38" s="172" t="str">
        <f t="shared" si="8"/>
        <v>-</v>
      </c>
      <c r="V38" s="172"/>
      <c r="W38" s="172">
        <f t="shared" si="8"/>
        <v>11</v>
      </c>
      <c r="X38" s="172"/>
      <c r="Y38" s="172">
        <f t="shared" si="8"/>
        <v>15</v>
      </c>
      <c r="Z38" s="172"/>
      <c r="AA38" s="172">
        <f t="shared" si="8"/>
        <v>0</v>
      </c>
      <c r="AB38" s="172"/>
      <c r="AC38" s="172" t="str">
        <f t="shared" si="8"/>
        <v>-</v>
      </c>
      <c r="AD38" s="172"/>
      <c r="AE38" s="172" t="str">
        <f t="shared" si="8"/>
        <v>-</v>
      </c>
      <c r="AF38" s="172"/>
      <c r="AG38" s="172">
        <f t="shared" si="8"/>
        <v>13</v>
      </c>
      <c r="AH38" s="172"/>
      <c r="AJ38" s="19">
        <f t="shared" si="7"/>
        <v>8</v>
      </c>
    </row>
    <row r="39" spans="2:36" x14ac:dyDescent="0.3">
      <c r="B39" s="10" t="str">
        <f t="shared" si="5"/>
        <v>Trevor</v>
      </c>
      <c r="C39" s="174" t="str">
        <f t="shared" ref="C39:AG39" si="9">IF(C6=C$36,D6,"-")</f>
        <v>-</v>
      </c>
      <c r="D39" s="174"/>
      <c r="E39" s="174">
        <f t="shared" si="9"/>
        <v>16</v>
      </c>
      <c r="F39" s="174"/>
      <c r="G39" s="174">
        <f t="shared" si="9"/>
        <v>12</v>
      </c>
      <c r="H39" s="174"/>
      <c r="I39" s="174">
        <f t="shared" si="9"/>
        <v>11</v>
      </c>
      <c r="J39" s="174"/>
      <c r="K39" s="174">
        <f t="shared" si="9"/>
        <v>8</v>
      </c>
      <c r="L39" s="174"/>
      <c r="M39" s="174" t="str">
        <f t="shared" si="9"/>
        <v>-</v>
      </c>
      <c r="N39" s="174"/>
      <c r="O39" s="174" t="str">
        <f t="shared" si="9"/>
        <v>-</v>
      </c>
      <c r="P39" s="174"/>
      <c r="Q39" s="174" t="str">
        <f t="shared" si="9"/>
        <v>-</v>
      </c>
      <c r="R39" s="174"/>
      <c r="S39" s="174">
        <f t="shared" si="9"/>
        <v>7</v>
      </c>
      <c r="T39" s="174"/>
      <c r="U39" s="174" t="str">
        <f t="shared" si="9"/>
        <v>-</v>
      </c>
      <c r="V39" s="174"/>
      <c r="W39" s="174">
        <f t="shared" si="9"/>
        <v>14</v>
      </c>
      <c r="X39" s="174"/>
      <c r="Y39" s="174">
        <f t="shared" si="9"/>
        <v>15</v>
      </c>
      <c r="Z39" s="174"/>
      <c r="AA39" s="174">
        <f t="shared" si="9"/>
        <v>0</v>
      </c>
      <c r="AB39" s="174"/>
      <c r="AC39" s="174">
        <f t="shared" si="9"/>
        <v>2</v>
      </c>
      <c r="AD39" s="174"/>
      <c r="AE39" s="174">
        <f t="shared" si="9"/>
        <v>5</v>
      </c>
      <c r="AF39" s="174"/>
      <c r="AG39" s="174">
        <f t="shared" si="9"/>
        <v>10</v>
      </c>
      <c r="AH39" s="174"/>
      <c r="AJ39" s="19">
        <f t="shared" si="7"/>
        <v>10</v>
      </c>
    </row>
    <row r="40" spans="2:36" x14ac:dyDescent="0.3">
      <c r="B40" s="91" t="str">
        <f t="shared" si="5"/>
        <v>Alex</v>
      </c>
      <c r="C40" s="172" t="str">
        <f t="shared" ref="C40:AG40" si="10">IF(C7=C$36,D7,"-")</f>
        <v>-</v>
      </c>
      <c r="D40" s="172"/>
      <c r="E40" s="172">
        <f t="shared" si="10"/>
        <v>10</v>
      </c>
      <c r="F40" s="172"/>
      <c r="G40" s="172">
        <f t="shared" si="10"/>
        <v>9</v>
      </c>
      <c r="H40" s="172"/>
      <c r="I40" s="172">
        <f t="shared" si="10"/>
        <v>13</v>
      </c>
      <c r="J40" s="172"/>
      <c r="K40" s="172">
        <f t="shared" si="10"/>
        <v>2</v>
      </c>
      <c r="L40" s="172"/>
      <c r="M40" s="172">
        <f t="shared" si="10"/>
        <v>3</v>
      </c>
      <c r="N40" s="172"/>
      <c r="O40" s="172">
        <f t="shared" si="10"/>
        <v>4</v>
      </c>
      <c r="P40" s="172"/>
      <c r="Q40" s="172" t="str">
        <f t="shared" si="10"/>
        <v>-</v>
      </c>
      <c r="R40" s="172"/>
      <c r="S40" s="172" t="str">
        <f t="shared" si="10"/>
        <v>-</v>
      </c>
      <c r="T40" s="172"/>
      <c r="U40" s="172">
        <f t="shared" si="10"/>
        <v>7</v>
      </c>
      <c r="V40" s="172"/>
      <c r="W40" s="172">
        <f t="shared" si="10"/>
        <v>15</v>
      </c>
      <c r="X40" s="172"/>
      <c r="Y40" s="172">
        <f t="shared" si="10"/>
        <v>16</v>
      </c>
      <c r="Z40" s="172"/>
      <c r="AA40" s="172">
        <f t="shared" si="10"/>
        <v>0</v>
      </c>
      <c r="AB40" s="172"/>
      <c r="AC40" s="172" t="str">
        <f t="shared" si="10"/>
        <v>-</v>
      </c>
      <c r="AD40" s="172"/>
      <c r="AE40" s="172">
        <f t="shared" si="10"/>
        <v>5</v>
      </c>
      <c r="AF40" s="172"/>
      <c r="AG40" s="172">
        <f t="shared" si="10"/>
        <v>12</v>
      </c>
      <c r="AH40" s="172"/>
      <c r="AJ40" s="19">
        <f t="shared" si="7"/>
        <v>11</v>
      </c>
    </row>
    <row r="41" spans="2:36" x14ac:dyDescent="0.3">
      <c r="B41" s="10" t="str">
        <f t="shared" si="5"/>
        <v>Katelyn</v>
      </c>
      <c r="C41" s="174" t="str">
        <f t="shared" ref="C41:AG41" si="11">IF(C8=C$36,D8,"-")</f>
        <v>-</v>
      </c>
      <c r="D41" s="174"/>
      <c r="E41" s="174">
        <f t="shared" si="11"/>
        <v>12</v>
      </c>
      <c r="F41" s="174"/>
      <c r="G41" s="174">
        <f t="shared" si="11"/>
        <v>13</v>
      </c>
      <c r="H41" s="174"/>
      <c r="I41" s="174">
        <f t="shared" si="11"/>
        <v>14</v>
      </c>
      <c r="J41" s="174"/>
      <c r="K41" s="174">
        <f t="shared" si="11"/>
        <v>7</v>
      </c>
      <c r="L41" s="174"/>
      <c r="M41" s="174" t="str">
        <f t="shared" si="11"/>
        <v>-</v>
      </c>
      <c r="N41" s="174"/>
      <c r="O41" s="174">
        <f t="shared" si="11"/>
        <v>6</v>
      </c>
      <c r="P41" s="174"/>
      <c r="Q41" s="174" t="str">
        <f t="shared" si="11"/>
        <v>-</v>
      </c>
      <c r="R41" s="174"/>
      <c r="S41" s="174">
        <f t="shared" si="11"/>
        <v>4</v>
      </c>
      <c r="T41" s="174"/>
      <c r="U41" s="174" t="str">
        <f t="shared" si="11"/>
        <v>-</v>
      </c>
      <c r="V41" s="174"/>
      <c r="W41" s="174">
        <f t="shared" si="11"/>
        <v>11</v>
      </c>
      <c r="X41" s="174"/>
      <c r="Y41" s="174">
        <f t="shared" si="11"/>
        <v>16</v>
      </c>
      <c r="Z41" s="174"/>
      <c r="AA41" s="174">
        <f t="shared" si="11"/>
        <v>0</v>
      </c>
      <c r="AB41" s="174"/>
      <c r="AC41" s="174" t="str">
        <f t="shared" si="11"/>
        <v>-</v>
      </c>
      <c r="AD41" s="174"/>
      <c r="AE41" s="174" t="str">
        <f t="shared" si="11"/>
        <v>-</v>
      </c>
      <c r="AF41" s="174"/>
      <c r="AG41" s="174">
        <f t="shared" si="11"/>
        <v>10</v>
      </c>
      <c r="AH41" s="174"/>
      <c r="AJ41" s="19">
        <f t="shared" si="7"/>
        <v>9</v>
      </c>
    </row>
    <row r="42" spans="2:36" x14ac:dyDescent="0.3">
      <c r="B42" s="91" t="str">
        <f t="shared" si="5"/>
        <v>Shelby</v>
      </c>
      <c r="C42" s="172" t="str">
        <f t="shared" ref="C42:AG42" si="12">IF(C9=C$36,D9,"-")</f>
        <v>-</v>
      </c>
      <c r="D42" s="172"/>
      <c r="E42" s="172">
        <f t="shared" si="12"/>
        <v>16</v>
      </c>
      <c r="F42" s="172"/>
      <c r="G42" s="172">
        <f t="shared" si="12"/>
        <v>13</v>
      </c>
      <c r="H42" s="172"/>
      <c r="I42" s="172">
        <f t="shared" si="12"/>
        <v>12</v>
      </c>
      <c r="J42" s="172"/>
      <c r="K42" s="172">
        <f t="shared" si="12"/>
        <v>8</v>
      </c>
      <c r="L42" s="172"/>
      <c r="M42" s="172" t="str">
        <f t="shared" si="12"/>
        <v>-</v>
      </c>
      <c r="N42" s="172"/>
      <c r="O42" s="172">
        <f t="shared" si="12"/>
        <v>3</v>
      </c>
      <c r="P42" s="172"/>
      <c r="Q42" s="172" t="str">
        <f t="shared" si="12"/>
        <v>-</v>
      </c>
      <c r="R42" s="172"/>
      <c r="S42" s="172" t="str">
        <f t="shared" si="12"/>
        <v>-</v>
      </c>
      <c r="T42" s="172"/>
      <c r="U42" s="172">
        <f t="shared" si="12"/>
        <v>6</v>
      </c>
      <c r="V42" s="172"/>
      <c r="W42" s="172">
        <f t="shared" si="12"/>
        <v>10</v>
      </c>
      <c r="X42" s="172"/>
      <c r="Y42" s="172">
        <f t="shared" si="12"/>
        <v>15</v>
      </c>
      <c r="Z42" s="172"/>
      <c r="AA42" s="172">
        <f t="shared" si="12"/>
        <v>0</v>
      </c>
      <c r="AB42" s="172"/>
      <c r="AC42" s="172" t="str">
        <f t="shared" si="12"/>
        <v>-</v>
      </c>
      <c r="AD42" s="172"/>
      <c r="AE42" s="172">
        <f t="shared" si="12"/>
        <v>5</v>
      </c>
      <c r="AF42" s="172"/>
      <c r="AG42" s="172">
        <f t="shared" si="12"/>
        <v>9</v>
      </c>
      <c r="AH42" s="172"/>
      <c r="AJ42" s="19">
        <f t="shared" si="7"/>
        <v>10</v>
      </c>
    </row>
    <row r="43" spans="2:36" x14ac:dyDescent="0.3">
      <c r="B43" s="10" t="str">
        <f t="shared" si="5"/>
        <v>Chris</v>
      </c>
      <c r="C43" s="174" t="str">
        <f t="shared" ref="C43:AG43" si="13">IF(C10=C$36,D10,"-")</f>
        <v>-</v>
      </c>
      <c r="D43" s="174"/>
      <c r="E43" s="174">
        <f t="shared" si="13"/>
        <v>15</v>
      </c>
      <c r="F43" s="174"/>
      <c r="G43" s="174">
        <f t="shared" si="13"/>
        <v>12</v>
      </c>
      <c r="H43" s="174"/>
      <c r="I43" s="174">
        <f t="shared" si="13"/>
        <v>13</v>
      </c>
      <c r="J43" s="174"/>
      <c r="K43" s="174">
        <f t="shared" si="13"/>
        <v>5</v>
      </c>
      <c r="L43" s="174"/>
      <c r="M43" s="174">
        <f t="shared" si="13"/>
        <v>2</v>
      </c>
      <c r="N43" s="174"/>
      <c r="O43" s="174">
        <f t="shared" si="13"/>
        <v>4</v>
      </c>
      <c r="P43" s="174"/>
      <c r="Q43" s="174" t="str">
        <f t="shared" si="13"/>
        <v>-</v>
      </c>
      <c r="R43" s="174"/>
      <c r="S43" s="174">
        <f t="shared" si="13"/>
        <v>10</v>
      </c>
      <c r="T43" s="174"/>
      <c r="U43" s="174">
        <f t="shared" si="13"/>
        <v>3</v>
      </c>
      <c r="V43" s="174"/>
      <c r="W43" s="174">
        <f t="shared" si="13"/>
        <v>11</v>
      </c>
      <c r="X43" s="174"/>
      <c r="Y43" s="174">
        <f t="shared" si="13"/>
        <v>16</v>
      </c>
      <c r="Z43" s="174"/>
      <c r="AA43" s="174">
        <f t="shared" si="13"/>
        <v>0</v>
      </c>
      <c r="AB43" s="174"/>
      <c r="AC43" s="174" t="str">
        <f t="shared" si="13"/>
        <v>-</v>
      </c>
      <c r="AD43" s="174"/>
      <c r="AE43" s="174">
        <f t="shared" si="13"/>
        <v>6</v>
      </c>
      <c r="AF43" s="174"/>
      <c r="AG43" s="174" t="str">
        <f t="shared" si="13"/>
        <v>-</v>
      </c>
      <c r="AH43" s="174"/>
      <c r="AJ43" s="19">
        <f t="shared" si="7"/>
        <v>11</v>
      </c>
    </row>
    <row r="44" spans="2:36" x14ac:dyDescent="0.3">
      <c r="B44" s="91" t="str">
        <f t="shared" si="5"/>
        <v>Jeremy</v>
      </c>
      <c r="C44" s="172" t="str">
        <f t="shared" ref="C44:AG44" si="14">IF(C11=C$36,D11,"-")</f>
        <v>-</v>
      </c>
      <c r="D44" s="172"/>
      <c r="E44" s="172">
        <f t="shared" si="14"/>
        <v>15</v>
      </c>
      <c r="F44" s="172"/>
      <c r="G44" s="172">
        <f t="shared" si="14"/>
        <v>14</v>
      </c>
      <c r="H44" s="172"/>
      <c r="I44" s="172">
        <f t="shared" si="14"/>
        <v>9</v>
      </c>
      <c r="J44" s="172"/>
      <c r="K44" s="172" t="str">
        <f t="shared" si="14"/>
        <v>-</v>
      </c>
      <c r="L44" s="172"/>
      <c r="M44" s="172">
        <f t="shared" si="14"/>
        <v>6</v>
      </c>
      <c r="N44" s="172"/>
      <c r="O44" s="172">
        <f t="shared" si="14"/>
        <v>5</v>
      </c>
      <c r="P44" s="172"/>
      <c r="Q44" s="172" t="str">
        <f t="shared" si="14"/>
        <v>-</v>
      </c>
      <c r="R44" s="172"/>
      <c r="S44" s="172" t="str">
        <f t="shared" si="14"/>
        <v>-</v>
      </c>
      <c r="T44" s="172"/>
      <c r="U44" s="172">
        <f t="shared" si="14"/>
        <v>7</v>
      </c>
      <c r="V44" s="172"/>
      <c r="W44" s="172">
        <f t="shared" si="14"/>
        <v>12</v>
      </c>
      <c r="X44" s="172"/>
      <c r="Y44" s="172">
        <f t="shared" si="14"/>
        <v>16</v>
      </c>
      <c r="Z44" s="172"/>
      <c r="AA44" s="172">
        <f t="shared" si="14"/>
        <v>0</v>
      </c>
      <c r="AB44" s="172"/>
      <c r="AC44" s="172" t="str">
        <f t="shared" si="14"/>
        <v>-</v>
      </c>
      <c r="AD44" s="172"/>
      <c r="AE44" s="172">
        <f t="shared" si="14"/>
        <v>8</v>
      </c>
      <c r="AF44" s="172"/>
      <c r="AG44" s="172">
        <f t="shared" si="14"/>
        <v>10</v>
      </c>
      <c r="AH44" s="172"/>
      <c r="AJ44" s="19">
        <f t="shared" si="7"/>
        <v>10</v>
      </c>
    </row>
    <row r="45" spans="2:36" x14ac:dyDescent="0.3">
      <c r="B45" s="10" t="str">
        <f t="shared" si="5"/>
        <v>Sam</v>
      </c>
      <c r="C45" s="174" t="str">
        <f t="shared" ref="C45:AG45" si="15">IF(C12=C$36,D12,"-")</f>
        <v>-</v>
      </c>
      <c r="D45" s="174"/>
      <c r="E45" s="174">
        <f t="shared" si="15"/>
        <v>15</v>
      </c>
      <c r="F45" s="174"/>
      <c r="G45" s="174">
        <f t="shared" si="15"/>
        <v>9</v>
      </c>
      <c r="H45" s="174"/>
      <c r="I45" s="174">
        <f t="shared" si="15"/>
        <v>8</v>
      </c>
      <c r="J45" s="174"/>
      <c r="K45" s="174">
        <f t="shared" si="15"/>
        <v>5</v>
      </c>
      <c r="L45" s="174"/>
      <c r="M45" s="174">
        <f t="shared" si="15"/>
        <v>4</v>
      </c>
      <c r="N45" s="174"/>
      <c r="O45" s="174">
        <f t="shared" si="15"/>
        <v>7</v>
      </c>
      <c r="P45" s="174"/>
      <c r="Q45" s="174" t="str">
        <f t="shared" si="15"/>
        <v>-</v>
      </c>
      <c r="R45" s="174"/>
      <c r="S45" s="174">
        <f t="shared" si="15"/>
        <v>3</v>
      </c>
      <c r="T45" s="174"/>
      <c r="U45" s="174" t="str">
        <f t="shared" si="15"/>
        <v>-</v>
      </c>
      <c r="V45" s="174"/>
      <c r="W45" s="174">
        <f t="shared" si="15"/>
        <v>13</v>
      </c>
      <c r="X45" s="174"/>
      <c r="Y45" s="174">
        <f t="shared" si="15"/>
        <v>12</v>
      </c>
      <c r="Z45" s="174"/>
      <c r="AA45" s="174">
        <f t="shared" si="15"/>
        <v>0</v>
      </c>
      <c r="AB45" s="174"/>
      <c r="AC45" s="174" t="str">
        <f t="shared" si="15"/>
        <v>-</v>
      </c>
      <c r="AD45" s="174"/>
      <c r="AE45" s="174">
        <f t="shared" si="15"/>
        <v>6</v>
      </c>
      <c r="AF45" s="174"/>
      <c r="AG45" s="174">
        <f t="shared" si="15"/>
        <v>10</v>
      </c>
      <c r="AH45" s="174"/>
      <c r="AJ45" s="19">
        <f t="shared" si="7"/>
        <v>11</v>
      </c>
    </row>
    <row r="46" spans="2:36" x14ac:dyDescent="0.3">
      <c r="B46" s="91" t="str">
        <f t="shared" si="5"/>
        <v>Cody</v>
      </c>
      <c r="C46" s="172" t="str">
        <f t="shared" ref="C46:AG46" si="16">IF(C13=C$36,D13,"-")</f>
        <v>-</v>
      </c>
      <c r="D46" s="172"/>
      <c r="E46" s="172">
        <f t="shared" si="16"/>
        <v>14</v>
      </c>
      <c r="F46" s="172"/>
      <c r="G46" s="172">
        <f t="shared" si="16"/>
        <v>13</v>
      </c>
      <c r="H46" s="172"/>
      <c r="I46" s="172">
        <f t="shared" si="16"/>
        <v>10</v>
      </c>
      <c r="J46" s="172"/>
      <c r="K46" s="172">
        <f t="shared" si="16"/>
        <v>7</v>
      </c>
      <c r="L46" s="172"/>
      <c r="M46" s="172" t="str">
        <f t="shared" si="16"/>
        <v>-</v>
      </c>
      <c r="N46" s="172"/>
      <c r="O46" s="172">
        <f t="shared" si="16"/>
        <v>5</v>
      </c>
      <c r="P46" s="172"/>
      <c r="Q46" s="172" t="str">
        <f t="shared" si="16"/>
        <v>-</v>
      </c>
      <c r="R46" s="172"/>
      <c r="S46" s="172">
        <f t="shared" si="16"/>
        <v>4</v>
      </c>
      <c r="T46" s="172"/>
      <c r="U46" s="172" t="str">
        <f t="shared" si="16"/>
        <v>-</v>
      </c>
      <c r="V46" s="172"/>
      <c r="W46" s="172">
        <f t="shared" si="16"/>
        <v>15</v>
      </c>
      <c r="X46" s="172"/>
      <c r="Y46" s="172">
        <f t="shared" si="16"/>
        <v>16</v>
      </c>
      <c r="Z46" s="172"/>
      <c r="AA46" s="172">
        <f t="shared" si="16"/>
        <v>0</v>
      </c>
      <c r="AB46" s="172"/>
      <c r="AC46" s="172" t="str">
        <f t="shared" si="16"/>
        <v>-</v>
      </c>
      <c r="AD46" s="172"/>
      <c r="AE46" s="172">
        <f t="shared" si="16"/>
        <v>6</v>
      </c>
      <c r="AF46" s="172"/>
      <c r="AG46" s="172">
        <f t="shared" si="16"/>
        <v>8</v>
      </c>
      <c r="AH46" s="172"/>
      <c r="AJ46" s="19">
        <f t="shared" si="7"/>
        <v>10</v>
      </c>
    </row>
    <row r="47" spans="2:36" x14ac:dyDescent="0.3">
      <c r="B47" s="10" t="str">
        <f t="shared" si="5"/>
        <v>Tom</v>
      </c>
      <c r="C47" s="174" t="str">
        <f t="shared" ref="C47:AG47" si="17">IF(C14=C$36,D14,"-")</f>
        <v>-</v>
      </c>
      <c r="D47" s="174"/>
      <c r="E47" s="174">
        <f t="shared" si="17"/>
        <v>9</v>
      </c>
      <c r="F47" s="174"/>
      <c r="G47" s="174">
        <f t="shared" si="17"/>
        <v>16</v>
      </c>
      <c r="H47" s="174"/>
      <c r="I47" s="174">
        <f t="shared" si="17"/>
        <v>15</v>
      </c>
      <c r="J47" s="174"/>
      <c r="K47" s="174" t="str">
        <f t="shared" si="17"/>
        <v>-</v>
      </c>
      <c r="L47" s="174"/>
      <c r="M47" s="174" t="str">
        <f t="shared" si="17"/>
        <v>-</v>
      </c>
      <c r="N47" s="174"/>
      <c r="O47" s="174">
        <f t="shared" si="17"/>
        <v>6</v>
      </c>
      <c r="P47" s="174"/>
      <c r="Q47" s="174" t="str">
        <f t="shared" si="17"/>
        <v>-</v>
      </c>
      <c r="R47" s="174"/>
      <c r="S47" s="174">
        <f t="shared" si="17"/>
        <v>3</v>
      </c>
      <c r="T47" s="174"/>
      <c r="U47" s="174" t="str">
        <f t="shared" si="17"/>
        <v>-</v>
      </c>
      <c r="V47" s="174"/>
      <c r="W47" s="174">
        <f t="shared" si="17"/>
        <v>13</v>
      </c>
      <c r="X47" s="174"/>
      <c r="Y47" s="174">
        <f t="shared" si="17"/>
        <v>12</v>
      </c>
      <c r="Z47" s="174"/>
      <c r="AA47" s="174">
        <f t="shared" si="17"/>
        <v>0</v>
      </c>
      <c r="AB47" s="174"/>
      <c r="AC47" s="174" t="str">
        <f t="shared" si="17"/>
        <v>-</v>
      </c>
      <c r="AD47" s="174"/>
      <c r="AE47" s="174" t="str">
        <f t="shared" si="17"/>
        <v>-</v>
      </c>
      <c r="AF47" s="174"/>
      <c r="AG47" s="174">
        <f t="shared" si="17"/>
        <v>10</v>
      </c>
      <c r="AH47" s="174"/>
      <c r="AJ47" s="19">
        <f t="shared" si="7"/>
        <v>8</v>
      </c>
    </row>
    <row r="48" spans="2:36" x14ac:dyDescent="0.3">
      <c r="B48" s="91" t="str">
        <f t="shared" si="5"/>
        <v>Austin</v>
      </c>
      <c r="C48" s="172" t="str">
        <f t="shared" ref="C48:AG48" si="18">IF(C15=C$36,D15,"-")</f>
        <v>-</v>
      </c>
      <c r="D48" s="172"/>
      <c r="E48" s="172">
        <f t="shared" si="18"/>
        <v>12</v>
      </c>
      <c r="F48" s="172"/>
      <c r="G48" s="172">
        <f t="shared" si="18"/>
        <v>14</v>
      </c>
      <c r="H48" s="172"/>
      <c r="I48" s="172">
        <f t="shared" si="18"/>
        <v>11</v>
      </c>
      <c r="J48" s="172"/>
      <c r="K48" s="172">
        <f t="shared" si="18"/>
        <v>6</v>
      </c>
      <c r="L48" s="172"/>
      <c r="M48" s="172" t="str">
        <f t="shared" si="18"/>
        <v>-</v>
      </c>
      <c r="N48" s="172"/>
      <c r="O48" s="172">
        <f t="shared" si="18"/>
        <v>5</v>
      </c>
      <c r="P48" s="172"/>
      <c r="Q48" s="172" t="str">
        <f t="shared" si="18"/>
        <v>-</v>
      </c>
      <c r="R48" s="172"/>
      <c r="S48" s="172">
        <f t="shared" si="18"/>
        <v>3</v>
      </c>
      <c r="T48" s="172"/>
      <c r="U48" s="172" t="str">
        <f t="shared" si="18"/>
        <v>-</v>
      </c>
      <c r="V48" s="172"/>
      <c r="W48" s="172">
        <f t="shared" si="18"/>
        <v>15</v>
      </c>
      <c r="X48" s="172"/>
      <c r="Y48" s="172">
        <f t="shared" si="18"/>
        <v>16</v>
      </c>
      <c r="Z48" s="172"/>
      <c r="AA48" s="172">
        <f t="shared" si="18"/>
        <v>0</v>
      </c>
      <c r="AB48" s="172"/>
      <c r="AC48" s="172" t="str">
        <f t="shared" si="18"/>
        <v>-</v>
      </c>
      <c r="AD48" s="172"/>
      <c r="AE48" s="172">
        <f t="shared" si="18"/>
        <v>8</v>
      </c>
      <c r="AF48" s="172"/>
      <c r="AG48" s="172">
        <f t="shared" si="18"/>
        <v>9</v>
      </c>
      <c r="AH48" s="172"/>
      <c r="AJ48" s="19">
        <f t="shared" si="7"/>
        <v>10</v>
      </c>
    </row>
    <row r="49" spans="2:36" x14ac:dyDescent="0.3">
      <c r="B49" s="10" t="str">
        <f t="shared" si="5"/>
        <v>Cecil</v>
      </c>
      <c r="C49" s="174" t="str">
        <f t="shared" ref="C49:AG49" si="19">IF(C16=C$36,D16,"-")</f>
        <v>-</v>
      </c>
      <c r="D49" s="174"/>
      <c r="E49" s="174">
        <f t="shared" si="19"/>
        <v>9</v>
      </c>
      <c r="F49" s="174"/>
      <c r="G49" s="174">
        <f t="shared" si="19"/>
        <v>12</v>
      </c>
      <c r="H49" s="174"/>
      <c r="I49" s="174">
        <f t="shared" si="19"/>
        <v>10</v>
      </c>
      <c r="J49" s="174"/>
      <c r="K49" s="174">
        <f t="shared" si="19"/>
        <v>7</v>
      </c>
      <c r="L49" s="174"/>
      <c r="M49" s="174" t="str">
        <f t="shared" si="19"/>
        <v>-</v>
      </c>
      <c r="N49" s="174"/>
      <c r="O49" s="174" t="str">
        <f t="shared" si="19"/>
        <v>-</v>
      </c>
      <c r="P49" s="174"/>
      <c r="Q49" s="174" t="str">
        <f t="shared" si="19"/>
        <v>-</v>
      </c>
      <c r="R49" s="174"/>
      <c r="S49" s="174">
        <f t="shared" si="19"/>
        <v>6</v>
      </c>
      <c r="T49" s="174"/>
      <c r="U49" s="174" t="str">
        <f t="shared" si="19"/>
        <v>-</v>
      </c>
      <c r="V49" s="174"/>
      <c r="W49" s="174">
        <f t="shared" si="19"/>
        <v>14</v>
      </c>
      <c r="X49" s="174"/>
      <c r="Y49" s="174">
        <f t="shared" si="19"/>
        <v>16</v>
      </c>
      <c r="Z49" s="174"/>
      <c r="AA49" s="174">
        <f t="shared" si="19"/>
        <v>0</v>
      </c>
      <c r="AB49" s="174"/>
      <c r="AC49" s="174" t="str">
        <f t="shared" si="19"/>
        <v>-</v>
      </c>
      <c r="AD49" s="174"/>
      <c r="AE49" s="174" t="str">
        <f t="shared" si="19"/>
        <v>-</v>
      </c>
      <c r="AF49" s="174"/>
      <c r="AG49" s="174">
        <f t="shared" si="19"/>
        <v>13</v>
      </c>
      <c r="AH49" s="174"/>
      <c r="AJ49" s="19">
        <f t="shared" si="7"/>
        <v>8</v>
      </c>
    </row>
    <row r="50" spans="2:36" x14ac:dyDescent="0.3">
      <c r="B50" s="91" t="str">
        <f t="shared" si="5"/>
        <v>Thadd</v>
      </c>
      <c r="C50" s="172" t="str">
        <f t="shared" ref="C50:AG50" si="20">IF(C17=C$36,D17,"-")</f>
        <v>-</v>
      </c>
      <c r="D50" s="172"/>
      <c r="E50" s="172">
        <f t="shared" si="20"/>
        <v>13</v>
      </c>
      <c r="F50" s="172"/>
      <c r="G50" s="172">
        <f t="shared" si="20"/>
        <v>12</v>
      </c>
      <c r="H50" s="172"/>
      <c r="I50" s="172">
        <f t="shared" si="20"/>
        <v>11</v>
      </c>
      <c r="J50" s="172"/>
      <c r="K50" s="172">
        <f t="shared" si="20"/>
        <v>6</v>
      </c>
      <c r="L50" s="172"/>
      <c r="M50" s="172" t="str">
        <f t="shared" si="20"/>
        <v>-</v>
      </c>
      <c r="N50" s="172"/>
      <c r="O50" s="172">
        <f t="shared" si="20"/>
        <v>7</v>
      </c>
      <c r="P50" s="172"/>
      <c r="Q50" s="172" t="str">
        <f t="shared" si="20"/>
        <v>-</v>
      </c>
      <c r="R50" s="172"/>
      <c r="S50" s="172">
        <f t="shared" si="20"/>
        <v>4</v>
      </c>
      <c r="T50" s="172"/>
      <c r="U50" s="172">
        <f t="shared" si="20"/>
        <v>3</v>
      </c>
      <c r="V50" s="172"/>
      <c r="W50" s="172">
        <f t="shared" si="20"/>
        <v>9</v>
      </c>
      <c r="X50" s="172"/>
      <c r="Y50" s="172">
        <f t="shared" si="20"/>
        <v>14</v>
      </c>
      <c r="Z50" s="172"/>
      <c r="AA50" s="172">
        <f t="shared" si="20"/>
        <v>0</v>
      </c>
      <c r="AB50" s="172"/>
      <c r="AC50" s="172" t="str">
        <f t="shared" si="20"/>
        <v>-</v>
      </c>
      <c r="AD50" s="172"/>
      <c r="AE50" s="172">
        <f t="shared" si="20"/>
        <v>15</v>
      </c>
      <c r="AF50" s="172"/>
      <c r="AG50" s="172">
        <f t="shared" si="20"/>
        <v>8</v>
      </c>
      <c r="AH50" s="172"/>
      <c r="AJ50" s="19">
        <f t="shared" si="7"/>
        <v>11</v>
      </c>
    </row>
    <row r="51" spans="2:36" x14ac:dyDescent="0.3">
      <c r="B51" s="10" t="str">
        <f t="shared" si="5"/>
        <v>Walker</v>
      </c>
      <c r="C51" s="174" t="str">
        <f t="shared" ref="C51:AG51" si="21">IF(C18=C$36,D18,"-")</f>
        <v>-</v>
      </c>
      <c r="D51" s="174"/>
      <c r="E51" s="174">
        <f t="shared" si="21"/>
        <v>8</v>
      </c>
      <c r="F51" s="174"/>
      <c r="G51" s="174">
        <f t="shared" si="21"/>
        <v>13</v>
      </c>
      <c r="H51" s="174"/>
      <c r="I51" s="174">
        <f t="shared" si="21"/>
        <v>9</v>
      </c>
      <c r="J51" s="174"/>
      <c r="K51" s="174">
        <f t="shared" si="21"/>
        <v>5</v>
      </c>
      <c r="L51" s="174"/>
      <c r="M51" s="174">
        <f t="shared" si="21"/>
        <v>3</v>
      </c>
      <c r="N51" s="174"/>
      <c r="O51" s="174">
        <f t="shared" si="21"/>
        <v>7</v>
      </c>
      <c r="P51" s="174"/>
      <c r="Q51" s="174" t="str">
        <f t="shared" si="21"/>
        <v>-</v>
      </c>
      <c r="R51" s="174"/>
      <c r="S51" s="174" t="str">
        <f t="shared" si="21"/>
        <v>-</v>
      </c>
      <c r="T51" s="174"/>
      <c r="U51" s="174">
        <f t="shared" si="21"/>
        <v>2</v>
      </c>
      <c r="V51" s="174"/>
      <c r="W51" s="174">
        <f t="shared" si="21"/>
        <v>14</v>
      </c>
      <c r="X51" s="174"/>
      <c r="Y51" s="174">
        <f t="shared" si="21"/>
        <v>16</v>
      </c>
      <c r="Z51" s="174"/>
      <c r="AA51" s="174">
        <f t="shared" si="21"/>
        <v>0</v>
      </c>
      <c r="AB51" s="174"/>
      <c r="AC51" s="174" t="str">
        <f t="shared" si="21"/>
        <v>-</v>
      </c>
      <c r="AD51" s="174"/>
      <c r="AE51" s="174">
        <f t="shared" si="21"/>
        <v>11</v>
      </c>
      <c r="AF51" s="174"/>
      <c r="AG51" s="174">
        <f t="shared" si="21"/>
        <v>10</v>
      </c>
      <c r="AH51" s="174"/>
      <c r="AJ51" s="19">
        <f t="shared" si="7"/>
        <v>11</v>
      </c>
    </row>
    <row r="52" spans="2:36" x14ac:dyDescent="0.3">
      <c r="B52" s="97" t="str">
        <f t="shared" si="5"/>
        <v>A. Little</v>
      </c>
      <c r="C52" s="172" t="str">
        <f t="shared" ref="C52:AG52" si="22">IF(C19=C$36,D19,"-")</f>
        <v>-</v>
      </c>
      <c r="D52" s="172"/>
      <c r="E52" s="172">
        <f t="shared" si="22"/>
        <v>8</v>
      </c>
      <c r="F52" s="172"/>
      <c r="G52" s="172">
        <f t="shared" si="22"/>
        <v>13</v>
      </c>
      <c r="H52" s="172"/>
      <c r="I52" s="172">
        <f t="shared" si="22"/>
        <v>15</v>
      </c>
      <c r="J52" s="172"/>
      <c r="K52" s="172">
        <f t="shared" si="22"/>
        <v>7</v>
      </c>
      <c r="L52" s="172"/>
      <c r="M52" s="172" t="str">
        <f t="shared" si="22"/>
        <v>-</v>
      </c>
      <c r="N52" s="172"/>
      <c r="O52" s="172">
        <f t="shared" si="22"/>
        <v>5</v>
      </c>
      <c r="P52" s="172"/>
      <c r="Q52" s="172" t="str">
        <f t="shared" si="22"/>
        <v>-</v>
      </c>
      <c r="R52" s="172"/>
      <c r="S52" s="172" t="str">
        <f t="shared" si="22"/>
        <v>-</v>
      </c>
      <c r="T52" s="172"/>
      <c r="U52" s="172">
        <f t="shared" si="22"/>
        <v>3</v>
      </c>
      <c r="V52" s="172"/>
      <c r="W52" s="172">
        <f t="shared" si="22"/>
        <v>14</v>
      </c>
      <c r="X52" s="172"/>
      <c r="Y52" s="172">
        <f t="shared" si="22"/>
        <v>16</v>
      </c>
      <c r="Z52" s="172"/>
      <c r="AA52" s="172">
        <f t="shared" si="22"/>
        <v>0</v>
      </c>
      <c r="AB52" s="172"/>
      <c r="AC52" s="172" t="str">
        <f t="shared" si="22"/>
        <v>-</v>
      </c>
      <c r="AD52" s="172"/>
      <c r="AE52" s="172">
        <f t="shared" si="22"/>
        <v>4</v>
      </c>
      <c r="AF52" s="172"/>
      <c r="AG52" s="172">
        <f t="shared" si="22"/>
        <v>10</v>
      </c>
      <c r="AH52" s="172"/>
      <c r="AI52" s="19"/>
      <c r="AJ52" s="19">
        <f t="shared" si="7"/>
        <v>10</v>
      </c>
    </row>
    <row r="53" spans="2:36" x14ac:dyDescent="0.3">
      <c r="B53" s="10" t="str">
        <f t="shared" si="5"/>
        <v>Carly</v>
      </c>
      <c r="C53" s="174" t="str">
        <f t="shared" ref="C53:AG53" si="23">IF(C20=C$36,D20,"-")</f>
        <v>-</v>
      </c>
      <c r="D53" s="174"/>
      <c r="E53" s="174">
        <f t="shared" si="23"/>
        <v>10</v>
      </c>
      <c r="F53" s="174"/>
      <c r="G53" s="174">
        <f t="shared" si="23"/>
        <v>13</v>
      </c>
      <c r="H53" s="174"/>
      <c r="I53" s="174">
        <f t="shared" si="23"/>
        <v>14</v>
      </c>
      <c r="J53" s="174"/>
      <c r="K53" s="174">
        <f t="shared" si="23"/>
        <v>6</v>
      </c>
      <c r="L53" s="174"/>
      <c r="M53" s="174" t="str">
        <f t="shared" si="23"/>
        <v>-</v>
      </c>
      <c r="N53" s="174"/>
      <c r="O53" s="174">
        <f t="shared" si="23"/>
        <v>7</v>
      </c>
      <c r="P53" s="174"/>
      <c r="Q53" s="174" t="str">
        <f t="shared" si="23"/>
        <v>-</v>
      </c>
      <c r="R53" s="174"/>
      <c r="S53" s="174" t="str">
        <f t="shared" si="23"/>
        <v>-</v>
      </c>
      <c r="T53" s="174"/>
      <c r="U53" s="174" t="str">
        <f t="shared" si="23"/>
        <v>-</v>
      </c>
      <c r="V53" s="174"/>
      <c r="W53" s="174">
        <f t="shared" si="23"/>
        <v>11</v>
      </c>
      <c r="X53" s="174"/>
      <c r="Y53" s="174">
        <f t="shared" si="23"/>
        <v>16</v>
      </c>
      <c r="Z53" s="174"/>
      <c r="AA53" s="174">
        <f t="shared" si="23"/>
        <v>0</v>
      </c>
      <c r="AB53" s="174"/>
      <c r="AC53" s="174" t="str">
        <f t="shared" si="23"/>
        <v>-</v>
      </c>
      <c r="AD53" s="174"/>
      <c r="AE53" s="174">
        <f t="shared" si="23"/>
        <v>9</v>
      </c>
      <c r="AF53" s="174"/>
      <c r="AG53" s="174">
        <f t="shared" si="23"/>
        <v>8</v>
      </c>
      <c r="AH53" s="174"/>
      <c r="AI53" s="19"/>
      <c r="AJ53" s="19">
        <f t="shared" si="7"/>
        <v>9</v>
      </c>
    </row>
    <row r="54" spans="2:36" x14ac:dyDescent="0.3">
      <c r="B54" s="88" t="str">
        <f t="shared" si="5"/>
        <v>Bobbo</v>
      </c>
      <c r="C54" s="172" t="str">
        <f t="shared" ref="C54:AG54" si="24">IF(C21=C$36,D21,"-")</f>
        <v>-</v>
      </c>
      <c r="D54" s="172"/>
      <c r="E54" s="172">
        <f t="shared" si="24"/>
        <v>13</v>
      </c>
      <c r="F54" s="172"/>
      <c r="G54" s="172">
        <f t="shared" si="24"/>
        <v>5</v>
      </c>
      <c r="H54" s="172"/>
      <c r="I54" s="172">
        <f t="shared" si="24"/>
        <v>12</v>
      </c>
      <c r="J54" s="172"/>
      <c r="K54" s="172">
        <f t="shared" si="24"/>
        <v>3</v>
      </c>
      <c r="L54" s="172"/>
      <c r="M54" s="172" t="str">
        <f t="shared" si="24"/>
        <v>-</v>
      </c>
      <c r="N54" s="172"/>
      <c r="O54" s="172">
        <f t="shared" si="24"/>
        <v>11</v>
      </c>
      <c r="P54" s="172"/>
      <c r="Q54" s="172" t="str">
        <f t="shared" si="24"/>
        <v>-</v>
      </c>
      <c r="R54" s="172"/>
      <c r="S54" s="172" t="str">
        <f t="shared" si="24"/>
        <v>-</v>
      </c>
      <c r="T54" s="172"/>
      <c r="U54" s="172" t="str">
        <f t="shared" si="24"/>
        <v>-</v>
      </c>
      <c r="V54" s="172"/>
      <c r="W54" s="172">
        <f t="shared" si="24"/>
        <v>15</v>
      </c>
      <c r="X54" s="172"/>
      <c r="Y54" s="172">
        <f t="shared" si="24"/>
        <v>16</v>
      </c>
      <c r="Z54" s="172"/>
      <c r="AA54" s="172">
        <f t="shared" si="24"/>
        <v>0</v>
      </c>
      <c r="AB54" s="172"/>
      <c r="AC54" s="172">
        <f t="shared" si="24"/>
        <v>2</v>
      </c>
      <c r="AD54" s="172"/>
      <c r="AE54" s="172">
        <f t="shared" si="24"/>
        <v>9</v>
      </c>
      <c r="AF54" s="172"/>
      <c r="AG54" s="172">
        <f t="shared" si="24"/>
        <v>6</v>
      </c>
      <c r="AH54" s="172"/>
      <c r="AI54" s="19"/>
      <c r="AJ54" s="19">
        <f t="shared" si="7"/>
        <v>10</v>
      </c>
    </row>
    <row r="55" spans="2:36" x14ac:dyDescent="0.3">
      <c r="B55" s="83" t="str">
        <f t="shared" si="5"/>
        <v>Trent</v>
      </c>
      <c r="C55" s="174" t="str">
        <f t="shared" ref="C55:AG55" si="25">IF(C22=C$36,D22,"-")</f>
        <v>-</v>
      </c>
      <c r="D55" s="174"/>
      <c r="E55" s="174">
        <f t="shared" si="25"/>
        <v>14</v>
      </c>
      <c r="F55" s="174"/>
      <c r="G55" s="174">
        <f t="shared" si="25"/>
        <v>11</v>
      </c>
      <c r="H55" s="174"/>
      <c r="I55" s="174">
        <f t="shared" si="25"/>
        <v>9</v>
      </c>
      <c r="J55" s="174"/>
      <c r="K55" s="174">
        <f t="shared" si="25"/>
        <v>6</v>
      </c>
      <c r="L55" s="174"/>
      <c r="M55" s="174">
        <f t="shared" si="25"/>
        <v>7</v>
      </c>
      <c r="N55" s="174"/>
      <c r="O55" s="174">
        <f t="shared" si="25"/>
        <v>2</v>
      </c>
      <c r="P55" s="174"/>
      <c r="Q55" s="174" t="str">
        <f t="shared" si="25"/>
        <v>-</v>
      </c>
      <c r="R55" s="174"/>
      <c r="S55" s="174" t="str">
        <f t="shared" si="25"/>
        <v>-</v>
      </c>
      <c r="T55" s="174"/>
      <c r="U55" s="174">
        <f t="shared" si="25"/>
        <v>8</v>
      </c>
      <c r="V55" s="174"/>
      <c r="W55" s="174">
        <f t="shared" si="25"/>
        <v>15</v>
      </c>
      <c r="X55" s="174"/>
      <c r="Y55" s="174">
        <f t="shared" si="25"/>
        <v>16</v>
      </c>
      <c r="Z55" s="174"/>
      <c r="AA55" s="174">
        <f t="shared" si="25"/>
        <v>0</v>
      </c>
      <c r="AB55" s="174"/>
      <c r="AC55" s="174" t="str">
        <f t="shared" si="25"/>
        <v>-</v>
      </c>
      <c r="AD55" s="174"/>
      <c r="AE55" s="174">
        <f t="shared" si="25"/>
        <v>5</v>
      </c>
      <c r="AF55" s="174"/>
      <c r="AG55" s="174">
        <f t="shared" si="25"/>
        <v>10</v>
      </c>
      <c r="AH55" s="174"/>
      <c r="AI55" s="19"/>
      <c r="AJ55" s="19">
        <f t="shared" si="7"/>
        <v>11</v>
      </c>
    </row>
    <row r="56" spans="2:36" x14ac:dyDescent="0.3">
      <c r="B56" s="88" t="str">
        <f t="shared" si="5"/>
        <v>Dean</v>
      </c>
      <c r="C56" s="172" t="str">
        <f t="shared" ref="C56:AG56" si="26">IF(C23=C$36,D23,"-")</f>
        <v>-</v>
      </c>
      <c r="D56" s="172"/>
      <c r="E56" s="172">
        <f t="shared" si="26"/>
        <v>12</v>
      </c>
      <c r="F56" s="172"/>
      <c r="G56" s="172">
        <f t="shared" si="26"/>
        <v>13</v>
      </c>
      <c r="H56" s="172"/>
      <c r="I56" s="172">
        <f t="shared" si="26"/>
        <v>7</v>
      </c>
      <c r="J56" s="172"/>
      <c r="K56" s="172">
        <f t="shared" si="26"/>
        <v>8</v>
      </c>
      <c r="L56" s="172"/>
      <c r="M56" s="172">
        <f t="shared" si="26"/>
        <v>3</v>
      </c>
      <c r="N56" s="172"/>
      <c r="O56" s="172" t="str">
        <f t="shared" si="26"/>
        <v>-</v>
      </c>
      <c r="P56" s="172"/>
      <c r="Q56" s="172" t="str">
        <f t="shared" si="26"/>
        <v>-</v>
      </c>
      <c r="R56" s="172"/>
      <c r="S56" s="172" t="str">
        <f t="shared" si="26"/>
        <v>-</v>
      </c>
      <c r="T56" s="172"/>
      <c r="U56" s="172">
        <f t="shared" si="26"/>
        <v>5</v>
      </c>
      <c r="V56" s="172"/>
      <c r="W56" s="172">
        <f t="shared" si="26"/>
        <v>15</v>
      </c>
      <c r="X56" s="172"/>
      <c r="Y56" s="172">
        <f t="shared" si="26"/>
        <v>14</v>
      </c>
      <c r="Z56" s="172"/>
      <c r="AA56" s="172">
        <f t="shared" si="26"/>
        <v>0</v>
      </c>
      <c r="AB56" s="172"/>
      <c r="AC56" s="172" t="str">
        <f t="shared" si="26"/>
        <v>-</v>
      </c>
      <c r="AD56" s="172"/>
      <c r="AE56" s="172">
        <f t="shared" si="26"/>
        <v>6</v>
      </c>
      <c r="AF56" s="172"/>
      <c r="AG56" s="172">
        <f t="shared" si="26"/>
        <v>16</v>
      </c>
      <c r="AH56" s="172"/>
      <c r="AI56" s="19"/>
      <c r="AJ56" s="19">
        <f t="shared" si="7"/>
        <v>10</v>
      </c>
    </row>
    <row r="57" spans="2:36" x14ac:dyDescent="0.3">
      <c r="B57" s="83" t="str">
        <f t="shared" si="5"/>
        <v>Randi</v>
      </c>
      <c r="C57" s="174" t="str">
        <f t="shared" ref="C57:AG57" si="27">IF(C24=C$36,D24,"-")</f>
        <v>-</v>
      </c>
      <c r="D57" s="174"/>
      <c r="E57" s="174">
        <f t="shared" si="27"/>
        <v>12</v>
      </c>
      <c r="F57" s="174"/>
      <c r="G57" s="174">
        <f t="shared" si="27"/>
        <v>13</v>
      </c>
      <c r="H57" s="174"/>
      <c r="I57" s="174">
        <f t="shared" si="27"/>
        <v>15</v>
      </c>
      <c r="J57" s="174"/>
      <c r="K57" s="174">
        <f t="shared" si="27"/>
        <v>7</v>
      </c>
      <c r="L57" s="174"/>
      <c r="M57" s="174" t="str">
        <f t="shared" si="27"/>
        <v>-</v>
      </c>
      <c r="N57" s="174"/>
      <c r="O57" s="174">
        <f t="shared" si="27"/>
        <v>4</v>
      </c>
      <c r="P57" s="174"/>
      <c r="Q57" s="174" t="str">
        <f t="shared" si="27"/>
        <v>-</v>
      </c>
      <c r="R57" s="174"/>
      <c r="S57" s="174">
        <f t="shared" si="27"/>
        <v>5</v>
      </c>
      <c r="T57" s="174"/>
      <c r="U57" s="174" t="str">
        <f t="shared" si="27"/>
        <v>-</v>
      </c>
      <c r="V57" s="174"/>
      <c r="W57" s="174">
        <f t="shared" si="27"/>
        <v>11</v>
      </c>
      <c r="X57" s="174"/>
      <c r="Y57" s="174">
        <f t="shared" si="27"/>
        <v>16</v>
      </c>
      <c r="Z57" s="174"/>
      <c r="AA57" s="174">
        <f t="shared" si="27"/>
        <v>0</v>
      </c>
      <c r="AB57" s="174"/>
      <c r="AC57" s="174" t="str">
        <f t="shared" si="27"/>
        <v>-</v>
      </c>
      <c r="AD57" s="174"/>
      <c r="AE57" s="174" t="str">
        <f t="shared" si="27"/>
        <v>-</v>
      </c>
      <c r="AF57" s="174"/>
      <c r="AG57" s="174">
        <f t="shared" si="27"/>
        <v>10</v>
      </c>
      <c r="AH57" s="174"/>
      <c r="AI57" s="19"/>
      <c r="AJ57" s="19">
        <f t="shared" si="7"/>
        <v>9</v>
      </c>
    </row>
    <row r="58" spans="2:36" x14ac:dyDescent="0.3">
      <c r="B58" s="88" t="str">
        <f t="shared" si="5"/>
        <v>Brett J.</v>
      </c>
      <c r="C58" s="172" t="str">
        <f t="shared" ref="C58:AG58" si="28">IF(C25=C$36,D25,"-")</f>
        <v>-</v>
      </c>
      <c r="D58" s="172"/>
      <c r="E58" s="172">
        <f t="shared" si="28"/>
        <v>13</v>
      </c>
      <c r="F58" s="172"/>
      <c r="G58" s="172">
        <f t="shared" si="28"/>
        <v>9</v>
      </c>
      <c r="H58" s="172"/>
      <c r="I58" s="172">
        <f t="shared" si="28"/>
        <v>15</v>
      </c>
      <c r="J58" s="172"/>
      <c r="K58" s="172">
        <f t="shared" si="28"/>
        <v>7</v>
      </c>
      <c r="L58" s="172"/>
      <c r="M58" s="172" t="str">
        <f t="shared" si="28"/>
        <v>-</v>
      </c>
      <c r="N58" s="172"/>
      <c r="O58" s="172" t="str">
        <f t="shared" si="28"/>
        <v>-</v>
      </c>
      <c r="P58" s="172"/>
      <c r="Q58" s="172" t="str">
        <f t="shared" si="28"/>
        <v>-</v>
      </c>
      <c r="R58" s="172"/>
      <c r="S58" s="172">
        <f t="shared" si="28"/>
        <v>5</v>
      </c>
      <c r="T58" s="172"/>
      <c r="U58" s="172" t="str">
        <f t="shared" si="28"/>
        <v>-</v>
      </c>
      <c r="V58" s="172"/>
      <c r="W58" s="172">
        <f t="shared" si="28"/>
        <v>12</v>
      </c>
      <c r="X58" s="172"/>
      <c r="Y58" s="172">
        <f t="shared" si="28"/>
        <v>14</v>
      </c>
      <c r="Z58" s="172"/>
      <c r="AA58" s="172">
        <f t="shared" si="28"/>
        <v>0</v>
      </c>
      <c r="AB58" s="172"/>
      <c r="AC58" s="172" t="str">
        <f t="shared" si="28"/>
        <v>-</v>
      </c>
      <c r="AD58" s="172"/>
      <c r="AE58" s="172">
        <f t="shared" si="28"/>
        <v>3</v>
      </c>
      <c r="AF58" s="172"/>
      <c r="AG58" s="172">
        <f t="shared" si="28"/>
        <v>10</v>
      </c>
      <c r="AH58" s="172"/>
      <c r="AI58" s="19"/>
      <c r="AJ58" s="19">
        <f t="shared" si="7"/>
        <v>9</v>
      </c>
    </row>
    <row r="59" spans="2:36" x14ac:dyDescent="0.3">
      <c r="B59" s="83" t="str">
        <f t="shared" si="5"/>
        <v>Derek</v>
      </c>
      <c r="C59" s="174" t="str">
        <f t="shared" ref="C59:AG59" si="29">IF(C26=C$36,D26,"-")</f>
        <v>-</v>
      </c>
      <c r="D59" s="174"/>
      <c r="E59" s="174">
        <f t="shared" si="29"/>
        <v>16</v>
      </c>
      <c r="F59" s="174"/>
      <c r="G59" s="174">
        <f t="shared" si="29"/>
        <v>8</v>
      </c>
      <c r="H59" s="174"/>
      <c r="I59" s="174">
        <f t="shared" si="29"/>
        <v>10</v>
      </c>
      <c r="J59" s="174"/>
      <c r="K59" s="174">
        <f t="shared" si="29"/>
        <v>9</v>
      </c>
      <c r="L59" s="174"/>
      <c r="M59" s="174" t="str">
        <f t="shared" si="29"/>
        <v>-</v>
      </c>
      <c r="N59" s="174"/>
      <c r="O59" s="174" t="str">
        <f t="shared" si="29"/>
        <v>-</v>
      </c>
      <c r="P59" s="174"/>
      <c r="Q59" s="174" t="str">
        <f t="shared" si="29"/>
        <v>-</v>
      </c>
      <c r="R59" s="174"/>
      <c r="S59" s="174">
        <f t="shared" si="29"/>
        <v>3</v>
      </c>
      <c r="T59" s="174"/>
      <c r="U59" s="174" t="str">
        <f t="shared" si="29"/>
        <v>-</v>
      </c>
      <c r="V59" s="174"/>
      <c r="W59" s="174">
        <f t="shared" si="29"/>
        <v>14</v>
      </c>
      <c r="X59" s="174"/>
      <c r="Y59" s="174">
        <f t="shared" si="29"/>
        <v>15</v>
      </c>
      <c r="Z59" s="174"/>
      <c r="AA59" s="174">
        <f t="shared" si="29"/>
        <v>0</v>
      </c>
      <c r="AB59" s="174"/>
      <c r="AC59" s="174">
        <f t="shared" si="29"/>
        <v>2</v>
      </c>
      <c r="AD59" s="174"/>
      <c r="AE59" s="174">
        <f t="shared" si="29"/>
        <v>12</v>
      </c>
      <c r="AF59" s="174"/>
      <c r="AG59" s="174">
        <f t="shared" si="29"/>
        <v>13</v>
      </c>
      <c r="AH59" s="174"/>
      <c r="AJ59" s="19">
        <f t="shared" si="7"/>
        <v>10</v>
      </c>
    </row>
    <row r="60" spans="2:36" x14ac:dyDescent="0.3">
      <c r="B60" s="88" t="str">
        <f t="shared" si="5"/>
        <v>Colby</v>
      </c>
      <c r="C60" s="172">
        <f t="shared" ref="C60:AG60" si="30">IF(C27=C$36,D27,"-")</f>
        <v>7</v>
      </c>
      <c r="D60" s="172"/>
      <c r="E60" s="172">
        <f t="shared" si="30"/>
        <v>12</v>
      </c>
      <c r="F60" s="172"/>
      <c r="G60" s="172">
        <f t="shared" si="30"/>
        <v>11</v>
      </c>
      <c r="H60" s="172"/>
      <c r="I60" s="172">
        <f t="shared" si="30"/>
        <v>8</v>
      </c>
      <c r="J60" s="172"/>
      <c r="K60" s="172" t="str">
        <f t="shared" si="30"/>
        <v>-</v>
      </c>
      <c r="L60" s="172"/>
      <c r="M60" s="172">
        <f t="shared" si="30"/>
        <v>6</v>
      </c>
      <c r="N60" s="172"/>
      <c r="O60" s="172" t="str">
        <f t="shared" si="30"/>
        <v>-</v>
      </c>
      <c r="P60" s="172"/>
      <c r="Q60" s="172" t="str">
        <f t="shared" si="30"/>
        <v>-</v>
      </c>
      <c r="R60" s="172"/>
      <c r="S60" s="172" t="str">
        <f t="shared" si="30"/>
        <v>-</v>
      </c>
      <c r="T60" s="172"/>
      <c r="U60" s="172">
        <f t="shared" si="30"/>
        <v>2</v>
      </c>
      <c r="V60" s="172"/>
      <c r="W60" s="172">
        <f t="shared" si="30"/>
        <v>14</v>
      </c>
      <c r="X60" s="172"/>
      <c r="Y60" s="172">
        <f t="shared" si="30"/>
        <v>16</v>
      </c>
      <c r="Z60" s="172"/>
      <c r="AA60" s="172">
        <f t="shared" si="30"/>
        <v>0</v>
      </c>
      <c r="AB60" s="172"/>
      <c r="AC60" s="172">
        <f t="shared" si="30"/>
        <v>9</v>
      </c>
      <c r="AD60" s="172"/>
      <c r="AE60" s="172">
        <f t="shared" si="30"/>
        <v>13</v>
      </c>
      <c r="AF60" s="172"/>
      <c r="AG60" s="172">
        <f t="shared" si="30"/>
        <v>10</v>
      </c>
      <c r="AH60" s="172"/>
      <c r="AJ60" s="19">
        <f t="shared" si="7"/>
        <v>11</v>
      </c>
    </row>
    <row r="61" spans="2:36" x14ac:dyDescent="0.3">
      <c r="B61" s="83" t="str">
        <f t="shared" si="5"/>
        <v>Bret F.</v>
      </c>
      <c r="C61" s="174" t="str">
        <f t="shared" ref="C61:AG61" si="31">IF(C28=C$36,D28,"-")</f>
        <v>-</v>
      </c>
      <c r="D61" s="174"/>
      <c r="E61" s="174">
        <f t="shared" si="31"/>
        <v>8</v>
      </c>
      <c r="F61" s="174"/>
      <c r="G61" s="174">
        <f t="shared" si="31"/>
        <v>7</v>
      </c>
      <c r="H61" s="174"/>
      <c r="I61" s="174">
        <f t="shared" si="31"/>
        <v>6</v>
      </c>
      <c r="J61" s="174"/>
      <c r="K61" s="174">
        <f t="shared" si="31"/>
        <v>5</v>
      </c>
      <c r="L61" s="174"/>
      <c r="M61" s="174" t="str">
        <f t="shared" si="31"/>
        <v>-</v>
      </c>
      <c r="N61" s="174"/>
      <c r="O61" s="174">
        <f t="shared" si="31"/>
        <v>10</v>
      </c>
      <c r="P61" s="174"/>
      <c r="Q61" s="174" t="str">
        <f t="shared" si="31"/>
        <v>-</v>
      </c>
      <c r="R61" s="174"/>
      <c r="S61" s="174" t="str">
        <f t="shared" si="31"/>
        <v>-</v>
      </c>
      <c r="T61" s="174"/>
      <c r="U61" s="174">
        <f t="shared" si="31"/>
        <v>12</v>
      </c>
      <c r="V61" s="174"/>
      <c r="W61" s="174">
        <f t="shared" si="31"/>
        <v>13</v>
      </c>
      <c r="X61" s="174"/>
      <c r="Y61" s="174">
        <f t="shared" si="31"/>
        <v>14</v>
      </c>
      <c r="Z61" s="174"/>
      <c r="AA61" s="174">
        <f t="shared" si="31"/>
        <v>0</v>
      </c>
      <c r="AB61" s="174"/>
      <c r="AC61" s="174" t="str">
        <f t="shared" si="31"/>
        <v>-</v>
      </c>
      <c r="AD61" s="174"/>
      <c r="AE61" s="174">
        <f t="shared" si="31"/>
        <v>15</v>
      </c>
      <c r="AF61" s="174"/>
      <c r="AG61" s="174">
        <f t="shared" si="31"/>
        <v>9</v>
      </c>
      <c r="AH61" s="174"/>
      <c r="AJ61" s="19">
        <f t="shared" si="7"/>
        <v>10</v>
      </c>
    </row>
    <row r="62" spans="2:36" x14ac:dyDescent="0.3">
      <c r="B62" s="91" t="str">
        <f t="shared" si="5"/>
        <v>Chad</v>
      </c>
      <c r="C62" s="172" t="str">
        <f t="shared" ref="C62:AG62" si="32">IF(C29=C$36,D29,"-")</f>
        <v>-</v>
      </c>
      <c r="D62" s="172"/>
      <c r="E62" s="172">
        <f t="shared" si="32"/>
        <v>10</v>
      </c>
      <c r="F62" s="172"/>
      <c r="G62" s="172">
        <f t="shared" si="32"/>
        <v>11</v>
      </c>
      <c r="H62" s="172"/>
      <c r="I62" s="172">
        <f t="shared" si="32"/>
        <v>9</v>
      </c>
      <c r="J62" s="172"/>
      <c r="K62" s="172">
        <f t="shared" si="32"/>
        <v>6</v>
      </c>
      <c r="L62" s="172"/>
      <c r="M62" s="172">
        <f t="shared" si="32"/>
        <v>2</v>
      </c>
      <c r="N62" s="172"/>
      <c r="O62" s="172">
        <f t="shared" si="32"/>
        <v>3</v>
      </c>
      <c r="P62" s="172"/>
      <c r="Q62" s="172" t="str">
        <f t="shared" si="32"/>
        <v>-</v>
      </c>
      <c r="R62" s="172"/>
      <c r="S62" s="172">
        <f t="shared" si="32"/>
        <v>4</v>
      </c>
      <c r="T62" s="172"/>
      <c r="U62" s="172" t="str">
        <f t="shared" si="32"/>
        <v>-</v>
      </c>
      <c r="V62" s="172"/>
      <c r="W62" s="172">
        <f t="shared" si="32"/>
        <v>13</v>
      </c>
      <c r="X62" s="172"/>
      <c r="Y62" s="172">
        <f t="shared" si="32"/>
        <v>14</v>
      </c>
      <c r="Z62" s="172"/>
      <c r="AA62" s="172">
        <f t="shared" si="32"/>
        <v>0</v>
      </c>
      <c r="AB62" s="172"/>
      <c r="AC62" s="172" t="str">
        <f t="shared" si="32"/>
        <v>-</v>
      </c>
      <c r="AD62" s="172"/>
      <c r="AE62" s="172">
        <f t="shared" si="32"/>
        <v>15</v>
      </c>
      <c r="AF62" s="172"/>
      <c r="AG62" s="172">
        <f t="shared" si="32"/>
        <v>8</v>
      </c>
      <c r="AH62" s="172"/>
      <c r="AJ62" s="19">
        <f t="shared" si="7"/>
        <v>11</v>
      </c>
    </row>
  </sheetData>
  <mergeCells count="466">
    <mergeCell ref="AE58:AF58"/>
    <mergeCell ref="AG58:AH58"/>
    <mergeCell ref="S58:T58"/>
    <mergeCell ref="U58:V58"/>
    <mergeCell ref="W58:X58"/>
    <mergeCell ref="Y58:Z58"/>
    <mergeCell ref="AA58:AB58"/>
    <mergeCell ref="AC58:AD58"/>
    <mergeCell ref="AE53:AF53"/>
    <mergeCell ref="AG53:AH53"/>
    <mergeCell ref="U53:V53"/>
    <mergeCell ref="W53:X53"/>
    <mergeCell ref="Y53:Z53"/>
    <mergeCell ref="AA53:AB53"/>
    <mergeCell ref="AC53:AD53"/>
    <mergeCell ref="U55:V55"/>
    <mergeCell ref="W55:X55"/>
    <mergeCell ref="Y55:Z55"/>
    <mergeCell ref="AA55:AB55"/>
    <mergeCell ref="AC55:AD55"/>
    <mergeCell ref="AE55:AF55"/>
    <mergeCell ref="AG55:AH55"/>
    <mergeCell ref="U56:V56"/>
    <mergeCell ref="W56:X56"/>
    <mergeCell ref="C58:D58"/>
    <mergeCell ref="E58:F58"/>
    <mergeCell ref="G58:H58"/>
    <mergeCell ref="I58:J58"/>
    <mergeCell ref="K58:L58"/>
    <mergeCell ref="M58:N58"/>
    <mergeCell ref="O58:P58"/>
    <mergeCell ref="Q58:R58"/>
    <mergeCell ref="S53:T53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S52:T52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AE52:AF52"/>
    <mergeCell ref="AG52:AH52"/>
    <mergeCell ref="U52:V52"/>
    <mergeCell ref="W52:X52"/>
    <mergeCell ref="Y52:Z52"/>
    <mergeCell ref="AA52:AB52"/>
    <mergeCell ref="AC52:AD52"/>
    <mergeCell ref="C51:D51"/>
    <mergeCell ref="E51:F51"/>
    <mergeCell ref="G51:H51"/>
    <mergeCell ref="I51:J51"/>
    <mergeCell ref="K51:L51"/>
    <mergeCell ref="M51:N51"/>
    <mergeCell ref="O51:P51"/>
    <mergeCell ref="Q51:R51"/>
    <mergeCell ref="S50:T50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E47:AF47"/>
    <mergeCell ref="G47:H47"/>
    <mergeCell ref="I47:J47"/>
    <mergeCell ref="K47:L47"/>
    <mergeCell ref="M47:N47"/>
    <mergeCell ref="O47:P47"/>
    <mergeCell ref="Q47:R47"/>
    <mergeCell ref="AE49:AF49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7:H37"/>
    <mergeCell ref="I37:J37"/>
    <mergeCell ref="K37:L37"/>
    <mergeCell ref="M37:N37"/>
    <mergeCell ref="O37:P37"/>
    <mergeCell ref="Q37:R37"/>
    <mergeCell ref="S36:T36"/>
    <mergeCell ref="AG30:AH30"/>
    <mergeCell ref="C31:AI31"/>
    <mergeCell ref="C36:D36"/>
    <mergeCell ref="E36:F36"/>
    <mergeCell ref="G36:H36"/>
    <mergeCell ref="I36:J36"/>
    <mergeCell ref="K36:L36"/>
    <mergeCell ref="M36:N36"/>
    <mergeCell ref="O36:P36"/>
    <mergeCell ref="Q36:R36"/>
    <mergeCell ref="U30:V30"/>
    <mergeCell ref="W30:X30"/>
    <mergeCell ref="Y30:Z30"/>
    <mergeCell ref="AA30:AB30"/>
    <mergeCell ref="AC30:AD30"/>
    <mergeCell ref="AE30:AF30"/>
    <mergeCell ref="AE36:AF36"/>
    <mergeCell ref="AG36:AH36"/>
    <mergeCell ref="U36:V36"/>
    <mergeCell ref="W36:X36"/>
    <mergeCell ref="Y36:Z36"/>
    <mergeCell ref="AA36:AB36"/>
    <mergeCell ref="AC36:AD36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B2:AJ2"/>
    <mergeCell ref="C3:D3"/>
    <mergeCell ref="E3:F3"/>
    <mergeCell ref="G3:H3"/>
    <mergeCell ref="AE3:AF3"/>
    <mergeCell ref="I3:J3"/>
    <mergeCell ref="K3:L3"/>
    <mergeCell ref="M3:N3"/>
    <mergeCell ref="O3:P3"/>
    <mergeCell ref="Q3:R3"/>
    <mergeCell ref="AG3:AH3"/>
    <mergeCell ref="S3:T3"/>
    <mergeCell ref="U3:V3"/>
    <mergeCell ref="W3:X3"/>
    <mergeCell ref="Y3:Z3"/>
    <mergeCell ref="AA3:AB3"/>
    <mergeCell ref="AC3:AD3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I56:J56"/>
    <mergeCell ref="K56:L56"/>
    <mergeCell ref="M56:N56"/>
    <mergeCell ref="O56:P56"/>
    <mergeCell ref="Q56:R56"/>
    <mergeCell ref="S56:T56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Y56:Z56"/>
    <mergeCell ref="AA56:AB56"/>
    <mergeCell ref="AC56:AD56"/>
    <mergeCell ref="AE56:AF56"/>
    <mergeCell ref="AG56:AH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AG57:AH57"/>
    <mergeCell ref="C56:D56"/>
    <mergeCell ref="E56:F56"/>
    <mergeCell ref="G56:H56"/>
    <mergeCell ref="W59:X59"/>
    <mergeCell ref="Y59:Z59"/>
    <mergeCell ref="AA59:AB59"/>
    <mergeCell ref="AC59:AD59"/>
    <mergeCell ref="AE59:AF59"/>
    <mergeCell ref="AG59:AH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C59:D59"/>
    <mergeCell ref="E59:F59"/>
    <mergeCell ref="G61:H61"/>
    <mergeCell ref="I61:J61"/>
    <mergeCell ref="K61:L61"/>
    <mergeCell ref="M61:N61"/>
    <mergeCell ref="O61:P61"/>
    <mergeCell ref="Q61:R61"/>
    <mergeCell ref="S61:T61"/>
    <mergeCell ref="U59:V59"/>
    <mergeCell ref="G59:H59"/>
    <mergeCell ref="I59:J59"/>
    <mergeCell ref="K59:L59"/>
    <mergeCell ref="M59:N59"/>
    <mergeCell ref="O59:P59"/>
    <mergeCell ref="Q59:R59"/>
    <mergeCell ref="S59:T59"/>
    <mergeCell ref="U61:V61"/>
    <mergeCell ref="W61:X61"/>
    <mergeCell ref="Y61:Z61"/>
    <mergeCell ref="AA61:AB61"/>
    <mergeCell ref="AC61:AD61"/>
    <mergeCell ref="AE61:AF61"/>
    <mergeCell ref="AG61:AH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C61:D61"/>
    <mergeCell ref="E61:F61"/>
  </mergeCells>
  <conditionalFormatting sqref="C30:AH30 C4:Z29 AC4:AH29">
    <cfRule type="cellIs" dxfId="242" priority="202" operator="equal">
      <formula>"LV"</formula>
    </cfRule>
    <cfRule type="cellIs" dxfId="241" priority="203" operator="equal">
      <formula>"LAR"</formula>
    </cfRule>
    <cfRule type="cellIs" dxfId="240" priority="204" operator="equal">
      <formula>"DET"</formula>
    </cfRule>
    <cfRule type="cellIs" dxfId="239" priority="205" operator="equal">
      <formula>"NYJ"</formula>
    </cfRule>
    <cfRule type="cellIs" dxfId="238" priority="206" operator="equal">
      <formula>"GB"</formula>
    </cfRule>
    <cfRule type="cellIs" dxfId="237" priority="207" operator="equal">
      <formula>"CHI"</formula>
    </cfRule>
    <cfRule type="cellIs" dxfId="236" priority="208" operator="equal">
      <formula>"ARI"</formula>
    </cfRule>
    <cfRule type="cellIs" dxfId="235" priority="209" operator="equal">
      <formula>"WAS"</formula>
    </cfRule>
    <cfRule type="cellIs" dxfId="234" priority="210" operator="equal">
      <formula>"CAR"</formula>
    </cfRule>
    <cfRule type="cellIs" dxfId="233" priority="211" operator="equal">
      <formula>"DAL"</formula>
    </cfRule>
    <cfRule type="cellIs" dxfId="232" priority="212" operator="equal">
      <formula>"DEN"</formula>
    </cfRule>
    <cfRule type="cellIs" dxfId="231" priority="213" operator="equal">
      <formula>"SEA"</formula>
    </cfRule>
    <cfRule type="cellIs" dxfId="230" priority="214" operator="equal">
      <formula>"LAC"</formula>
    </cfRule>
    <cfRule type="cellIs" dxfId="229" priority="215" operator="equal">
      <formula>"KC"</formula>
    </cfRule>
    <cfRule type="cellIs" dxfId="228" priority="216" operator="equal">
      <formula>"CLE"</formula>
    </cfRule>
    <cfRule type="cellIs" dxfId="227" priority="217" operator="equal">
      <formula>"PIT"</formula>
    </cfRule>
    <cfRule type="cellIs" dxfId="226" priority="218" operator="equal">
      <formula>"IND"</formula>
    </cfRule>
    <cfRule type="cellIs" dxfId="225" priority="219" operator="equal">
      <formula>"CIN"</formula>
    </cfRule>
    <cfRule type="cellIs" dxfId="224" priority="220" operator="equal">
      <formula>"MIA"</formula>
    </cfRule>
    <cfRule type="cellIs" dxfId="223" priority="221" operator="equal">
      <formula>"TEN"</formula>
    </cfRule>
    <cfRule type="cellIs" dxfId="222" priority="222" operator="equal">
      <formula>"MIN"</formula>
    </cfRule>
    <cfRule type="cellIs" dxfId="221" priority="223" operator="equal">
      <formula>"SF"</formula>
    </cfRule>
    <cfRule type="cellIs" dxfId="220" priority="224" operator="equal">
      <formula>"NE"</formula>
    </cfRule>
    <cfRule type="cellIs" dxfId="219" priority="225" operator="equal">
      <formula>"HOU"</formula>
    </cfRule>
    <cfRule type="cellIs" dxfId="218" priority="226" operator="equal">
      <formula>"NO"</formula>
    </cfRule>
    <cfRule type="cellIs" dxfId="217" priority="227" operator="equal">
      <formula>"TB"</formula>
    </cfRule>
    <cfRule type="cellIs" dxfId="216" priority="228" operator="equal">
      <formula>"NYG"</formula>
    </cfRule>
    <cfRule type="cellIs" dxfId="215" priority="229" operator="equal">
      <formula>"JAX"</formula>
    </cfRule>
    <cfRule type="cellIs" dxfId="214" priority="230" operator="equal">
      <formula>"BAL"</formula>
    </cfRule>
    <cfRule type="cellIs" dxfId="213" priority="231" operator="equal">
      <formula>"BUF"</formula>
    </cfRule>
    <cfRule type="cellIs" dxfId="212" priority="232" operator="equal">
      <formula>"PHI"</formula>
    </cfRule>
    <cfRule type="cellIs" dxfId="211" priority="233" operator="equal">
      <formula>"ATL"</formula>
    </cfRule>
  </conditionalFormatting>
  <conditionalFormatting sqref="AA4:AB29">
    <cfRule type="cellIs" dxfId="210" priority="2" operator="equal">
      <formula>"LV"</formula>
    </cfRule>
    <cfRule type="cellIs" dxfId="209" priority="3" operator="equal">
      <formula>"LAR"</formula>
    </cfRule>
    <cfRule type="cellIs" dxfId="208" priority="4" operator="equal">
      <formula>"DET"</formula>
    </cfRule>
    <cfRule type="cellIs" dxfId="207" priority="5" operator="equal">
      <formula>"NYJ"</formula>
    </cfRule>
    <cfRule type="cellIs" dxfId="206" priority="6" operator="equal">
      <formula>"GB"</formula>
    </cfRule>
    <cfRule type="cellIs" dxfId="205" priority="7" operator="equal">
      <formula>"CHI"</formula>
    </cfRule>
    <cfRule type="cellIs" dxfId="204" priority="8" operator="equal">
      <formula>"ARI"</formula>
    </cfRule>
    <cfRule type="cellIs" dxfId="203" priority="9" operator="equal">
      <formula>"WAS"</formula>
    </cfRule>
    <cfRule type="cellIs" dxfId="202" priority="10" operator="equal">
      <formula>"CAR"</formula>
    </cfRule>
    <cfRule type="cellIs" dxfId="201" priority="11" operator="equal">
      <formula>"DAL"</formula>
    </cfRule>
    <cfRule type="cellIs" dxfId="200" priority="12" operator="equal">
      <formula>"DEN"</formula>
    </cfRule>
    <cfRule type="cellIs" dxfId="199" priority="13" operator="equal">
      <formula>"SEA"</formula>
    </cfRule>
    <cfRule type="cellIs" dxfId="198" priority="14" operator="equal">
      <formula>"LAC"</formula>
    </cfRule>
    <cfRule type="cellIs" dxfId="197" priority="15" operator="equal">
      <formula>"KC"</formula>
    </cfRule>
    <cfRule type="cellIs" dxfId="196" priority="16" operator="equal">
      <formula>"CLE"</formula>
    </cfRule>
    <cfRule type="cellIs" dxfId="195" priority="17" operator="equal">
      <formula>"PIT"</formula>
    </cfRule>
    <cfRule type="cellIs" dxfId="194" priority="18" operator="equal">
      <formula>"IND"</formula>
    </cfRule>
    <cfRule type="cellIs" dxfId="193" priority="19" operator="equal">
      <formula>"CIN"</formula>
    </cfRule>
    <cfRule type="cellIs" dxfId="192" priority="20" operator="equal">
      <formula>"MIA"</formula>
    </cfRule>
    <cfRule type="cellIs" dxfId="191" priority="21" operator="equal">
      <formula>"TEN"</formula>
    </cfRule>
    <cfRule type="cellIs" dxfId="190" priority="22" operator="equal">
      <formula>"MIN"</formula>
    </cfRule>
    <cfRule type="cellIs" dxfId="189" priority="23" operator="equal">
      <formula>"SF"</formula>
    </cfRule>
    <cfRule type="cellIs" dxfId="188" priority="24" operator="equal">
      <formula>"NE"</formula>
    </cfRule>
    <cfRule type="cellIs" dxfId="187" priority="25" operator="equal">
      <formula>"HOU"</formula>
    </cfRule>
    <cfRule type="cellIs" dxfId="186" priority="26" operator="equal">
      <formula>"NO"</formula>
    </cfRule>
    <cfRule type="cellIs" dxfId="185" priority="27" operator="equal">
      <formula>"TB"</formula>
    </cfRule>
    <cfRule type="cellIs" dxfId="184" priority="28" operator="equal">
      <formula>"NYG"</formula>
    </cfRule>
    <cfRule type="cellIs" dxfId="183" priority="29" operator="equal">
      <formula>"JAX"</formula>
    </cfRule>
    <cfRule type="cellIs" dxfId="182" priority="30" operator="equal">
      <formula>"BAL"</formula>
    </cfRule>
    <cfRule type="cellIs" dxfId="181" priority="31" operator="equal">
      <formula>"BUF"</formula>
    </cfRule>
    <cfRule type="cellIs" dxfId="180" priority="32" operator="equal">
      <formula>"PHI"</formula>
    </cfRule>
    <cfRule type="cellIs" dxfId="179" priority="33" operator="equal">
      <formula>"ATL"</formula>
    </cfRule>
  </conditionalFormatting>
  <conditionalFormatting sqref="AJ4:AJ29">
    <cfRule type="top10" dxfId="178" priority="1" rank="1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30E8-8D9D-4583-BA59-A37228384CFE}">
  <dimension ref="A1:AN62"/>
  <sheetViews>
    <sheetView showGridLines="0" showZeros="0" zoomScale="96" zoomScaleNormal="96" workbookViewId="0"/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customWidth="1"/>
    <col min="32" max="32" width="3.109375" customWidth="1"/>
    <col min="33" max="33" width="6.44140625" customWidth="1"/>
    <col min="34" max="34" width="3.109375" customWidth="1"/>
    <col min="35" max="35" width="8.6640625" hidden="1" customWidth="1"/>
    <col min="36" max="36" width="8.5546875" customWidth="1"/>
  </cols>
  <sheetData>
    <row r="1" spans="1:40" ht="5.65" customHeight="1" x14ac:dyDescent="0.3">
      <c r="A1" t="s">
        <v>17</v>
      </c>
    </row>
    <row r="2" spans="1:40" thickBot="1" x14ac:dyDescent="0.35">
      <c r="B2" s="206" t="s">
        <v>55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188"/>
      <c r="AJ2" s="188"/>
    </row>
    <row r="3" spans="1:40" thickBot="1" x14ac:dyDescent="0.35">
      <c r="B3" s="69" t="s">
        <v>0</v>
      </c>
      <c r="C3" s="207" t="s">
        <v>296</v>
      </c>
      <c r="D3" s="207"/>
      <c r="E3" s="208" t="s">
        <v>297</v>
      </c>
      <c r="F3" s="208"/>
      <c r="G3" s="208" t="s">
        <v>125</v>
      </c>
      <c r="H3" s="208"/>
      <c r="I3" s="208" t="s">
        <v>298</v>
      </c>
      <c r="J3" s="208"/>
      <c r="K3" s="208" t="s">
        <v>44</v>
      </c>
      <c r="L3" s="208"/>
      <c r="M3" s="208" t="s">
        <v>299</v>
      </c>
      <c r="N3" s="208"/>
      <c r="O3" s="208" t="s">
        <v>300</v>
      </c>
      <c r="P3" s="208"/>
      <c r="Q3" s="208" t="s">
        <v>301</v>
      </c>
      <c r="R3" s="208"/>
      <c r="S3" s="208" t="s">
        <v>302</v>
      </c>
      <c r="T3" s="208"/>
      <c r="U3" s="208" t="s">
        <v>303</v>
      </c>
      <c r="V3" s="208"/>
      <c r="W3" s="208" t="s">
        <v>304</v>
      </c>
      <c r="X3" s="208"/>
      <c r="Y3" s="208" t="s">
        <v>305</v>
      </c>
      <c r="Z3" s="208"/>
      <c r="AA3" s="208" t="s">
        <v>306</v>
      </c>
      <c r="AB3" s="208"/>
      <c r="AC3" s="208" t="s">
        <v>180</v>
      </c>
      <c r="AD3" s="208"/>
      <c r="AE3" s="208" t="s">
        <v>307</v>
      </c>
      <c r="AF3" s="208"/>
      <c r="AG3" s="209" t="s">
        <v>177</v>
      </c>
      <c r="AH3" s="209"/>
      <c r="AI3" s="22" t="s">
        <v>38</v>
      </c>
      <c r="AJ3" s="62" t="s">
        <v>16</v>
      </c>
    </row>
    <row r="4" spans="1:40" ht="14.4" x14ac:dyDescent="0.3">
      <c r="A4">
        <f>RANK(AJ4,$AJ$4:$AJ$29,0)</f>
        <v>3</v>
      </c>
      <c r="B4" s="86" t="str">
        <f>'Week 1'!B4</f>
        <v>Tyson</v>
      </c>
      <c r="C4" s="3" t="s">
        <v>143</v>
      </c>
      <c r="D4" s="68">
        <v>7</v>
      </c>
      <c r="E4" s="3" t="s">
        <v>129</v>
      </c>
      <c r="F4" s="68">
        <v>10</v>
      </c>
      <c r="G4" s="3" t="s">
        <v>153</v>
      </c>
      <c r="H4" s="68">
        <v>3</v>
      </c>
      <c r="I4" s="3" t="s">
        <v>161</v>
      </c>
      <c r="J4" s="68">
        <v>12</v>
      </c>
      <c r="K4" s="3" t="s">
        <v>155</v>
      </c>
      <c r="L4" s="68">
        <v>13</v>
      </c>
      <c r="M4" s="3" t="s">
        <v>138</v>
      </c>
      <c r="N4" s="68">
        <v>2</v>
      </c>
      <c r="O4" s="3" t="s">
        <v>123</v>
      </c>
      <c r="P4" s="68">
        <v>6</v>
      </c>
      <c r="Q4" s="3" t="s">
        <v>126</v>
      </c>
      <c r="R4" s="68">
        <v>5</v>
      </c>
      <c r="S4" s="3" t="s">
        <v>154</v>
      </c>
      <c r="T4" s="68">
        <v>14</v>
      </c>
      <c r="U4" s="3" t="s">
        <v>136</v>
      </c>
      <c r="V4" s="68">
        <v>9</v>
      </c>
      <c r="W4" s="3" t="s">
        <v>149</v>
      </c>
      <c r="X4" s="68">
        <v>8</v>
      </c>
      <c r="Y4" s="3" t="s">
        <v>144</v>
      </c>
      <c r="Z4" s="68">
        <v>11</v>
      </c>
      <c r="AA4" s="3" t="s">
        <v>141</v>
      </c>
      <c r="AB4" s="68">
        <v>4</v>
      </c>
      <c r="AC4" s="3" t="s">
        <v>152</v>
      </c>
      <c r="AD4" s="68">
        <v>16</v>
      </c>
      <c r="AE4" s="3" t="s">
        <v>134</v>
      </c>
      <c r="AF4" s="68">
        <v>1</v>
      </c>
      <c r="AG4" s="3" t="s">
        <v>137</v>
      </c>
      <c r="AH4" s="68">
        <v>15</v>
      </c>
      <c r="AI4" s="5">
        <f t="shared" ref="AI4:AI29" si="0">SUM(D4:AH4)</f>
        <v>136</v>
      </c>
      <c r="AJ4" s="5">
        <f t="shared" ref="AJ4:AJ29" si="1">SUM(C37:AH37)</f>
        <v>107</v>
      </c>
    </row>
    <row r="5" spans="1:40" ht="14.4" customHeight="1" x14ac:dyDescent="0.3">
      <c r="A5">
        <f t="shared" ref="A5:A29" si="2">RANK(AJ5,$AJ$4:$AJ$29,0)</f>
        <v>14</v>
      </c>
      <c r="B5" s="87" t="str">
        <f>'Week 1'!B5</f>
        <v>Ben</v>
      </c>
      <c r="C5" s="95" t="s">
        <v>340</v>
      </c>
      <c r="D5" s="96">
        <v>7</v>
      </c>
      <c r="E5" s="95" t="s">
        <v>365</v>
      </c>
      <c r="F5" s="96">
        <v>15</v>
      </c>
      <c r="G5" s="95" t="s">
        <v>366</v>
      </c>
      <c r="H5" s="96">
        <v>5</v>
      </c>
      <c r="I5" s="95" t="s">
        <v>338</v>
      </c>
      <c r="J5" s="96">
        <v>12</v>
      </c>
      <c r="K5" s="95" t="s">
        <v>360</v>
      </c>
      <c r="L5" s="96">
        <v>14</v>
      </c>
      <c r="M5" s="95" t="s">
        <v>351</v>
      </c>
      <c r="N5" s="96">
        <v>11</v>
      </c>
      <c r="O5" s="95" t="s">
        <v>384</v>
      </c>
      <c r="P5" s="96">
        <v>6</v>
      </c>
      <c r="Q5" s="95" t="s">
        <v>353</v>
      </c>
      <c r="R5" s="96">
        <v>8</v>
      </c>
      <c r="S5" s="95" t="s">
        <v>347</v>
      </c>
      <c r="T5" s="96">
        <v>16</v>
      </c>
      <c r="U5" s="95" t="s">
        <v>342</v>
      </c>
      <c r="V5" s="96">
        <v>3</v>
      </c>
      <c r="W5" s="95" t="s">
        <v>349</v>
      </c>
      <c r="X5" s="96">
        <v>10</v>
      </c>
      <c r="Y5" s="95" t="s">
        <v>350</v>
      </c>
      <c r="Z5" s="96">
        <v>9</v>
      </c>
      <c r="AA5" s="95" t="s">
        <v>348</v>
      </c>
      <c r="AB5" s="96">
        <v>4</v>
      </c>
      <c r="AC5" s="95" t="s">
        <v>355</v>
      </c>
      <c r="AD5" s="96">
        <v>13</v>
      </c>
      <c r="AE5" s="95" t="s">
        <v>345</v>
      </c>
      <c r="AF5" s="96">
        <v>1</v>
      </c>
      <c r="AG5" s="95" t="s">
        <v>357</v>
      </c>
      <c r="AH5" s="96">
        <v>2</v>
      </c>
      <c r="AI5" s="8">
        <f t="shared" si="0"/>
        <v>136</v>
      </c>
      <c r="AJ5" s="8">
        <f t="shared" si="1"/>
        <v>97</v>
      </c>
    </row>
    <row r="6" spans="1:40" ht="14.4" x14ac:dyDescent="0.3">
      <c r="A6">
        <f t="shared" si="2"/>
        <v>19</v>
      </c>
      <c r="B6" s="85" t="str">
        <f>'Week 1'!B6</f>
        <v>Trevor</v>
      </c>
      <c r="C6" s="94" t="s">
        <v>143</v>
      </c>
      <c r="D6" s="167">
        <v>10</v>
      </c>
      <c r="E6" s="94" t="s">
        <v>129</v>
      </c>
      <c r="F6" s="167">
        <v>11</v>
      </c>
      <c r="G6" s="94" t="s">
        <v>153</v>
      </c>
      <c r="H6" s="167">
        <v>4</v>
      </c>
      <c r="I6" s="94" t="s">
        <v>161</v>
      </c>
      <c r="J6" s="167">
        <v>13</v>
      </c>
      <c r="K6" s="94" t="s">
        <v>155</v>
      </c>
      <c r="L6" s="167">
        <v>15</v>
      </c>
      <c r="M6" s="94" t="s">
        <v>142</v>
      </c>
      <c r="N6" s="167">
        <v>3</v>
      </c>
      <c r="O6" s="94" t="s">
        <v>135</v>
      </c>
      <c r="P6" s="167">
        <v>2</v>
      </c>
      <c r="Q6" s="94" t="s">
        <v>126</v>
      </c>
      <c r="R6" s="167">
        <v>9</v>
      </c>
      <c r="S6" s="94" t="s">
        <v>154</v>
      </c>
      <c r="T6" s="167">
        <v>16</v>
      </c>
      <c r="U6" s="94" t="s">
        <v>136</v>
      </c>
      <c r="V6" s="167">
        <v>7</v>
      </c>
      <c r="W6" s="94" t="s">
        <v>131</v>
      </c>
      <c r="X6" s="167">
        <v>8</v>
      </c>
      <c r="Y6" s="94" t="s">
        <v>144</v>
      </c>
      <c r="Z6" s="167">
        <v>12</v>
      </c>
      <c r="AA6" s="94" t="s">
        <v>162</v>
      </c>
      <c r="AB6" s="167">
        <v>1</v>
      </c>
      <c r="AC6" s="94" t="s">
        <v>152</v>
      </c>
      <c r="AD6" s="167">
        <v>14</v>
      </c>
      <c r="AE6" s="94" t="s">
        <v>134</v>
      </c>
      <c r="AF6" s="167">
        <v>6</v>
      </c>
      <c r="AG6" s="94" t="s">
        <v>127</v>
      </c>
      <c r="AH6" s="167">
        <v>5</v>
      </c>
      <c r="AI6" s="5">
        <f t="shared" si="0"/>
        <v>136</v>
      </c>
      <c r="AJ6" s="5">
        <f t="shared" si="1"/>
        <v>95</v>
      </c>
    </row>
    <row r="7" spans="1:40" ht="14.4" customHeight="1" x14ac:dyDescent="0.3">
      <c r="A7">
        <f t="shared" si="2"/>
        <v>8</v>
      </c>
      <c r="B7" s="84" t="str">
        <f>'Week 1'!B7</f>
        <v>Alex</v>
      </c>
      <c r="C7" s="95" t="s">
        <v>340</v>
      </c>
      <c r="D7" s="96">
        <v>3</v>
      </c>
      <c r="E7" s="95" t="s">
        <v>365</v>
      </c>
      <c r="F7" s="96">
        <v>13</v>
      </c>
      <c r="G7" s="95" t="s">
        <v>359</v>
      </c>
      <c r="H7" s="96">
        <v>5</v>
      </c>
      <c r="I7" s="95" t="s">
        <v>338</v>
      </c>
      <c r="J7" s="96">
        <v>11</v>
      </c>
      <c r="K7" s="95" t="s">
        <v>360</v>
      </c>
      <c r="L7" s="96">
        <v>14</v>
      </c>
      <c r="M7" s="95" t="s">
        <v>351</v>
      </c>
      <c r="N7" s="96">
        <v>1</v>
      </c>
      <c r="O7" s="95" t="s">
        <v>384</v>
      </c>
      <c r="P7" s="96">
        <v>10</v>
      </c>
      <c r="Q7" s="95" t="s">
        <v>362</v>
      </c>
      <c r="R7" s="96">
        <v>4</v>
      </c>
      <c r="S7" s="95" t="s">
        <v>347</v>
      </c>
      <c r="T7" s="96">
        <v>16</v>
      </c>
      <c r="U7" s="95" t="s">
        <v>342</v>
      </c>
      <c r="V7" s="96">
        <v>2</v>
      </c>
      <c r="W7" s="95" t="s">
        <v>349</v>
      </c>
      <c r="X7" s="96">
        <v>7</v>
      </c>
      <c r="Y7" s="95" t="s">
        <v>350</v>
      </c>
      <c r="Z7" s="96">
        <v>12</v>
      </c>
      <c r="AA7" s="95" t="s">
        <v>348</v>
      </c>
      <c r="AB7" s="96">
        <v>8</v>
      </c>
      <c r="AC7" s="95" t="s">
        <v>355</v>
      </c>
      <c r="AD7" s="96">
        <v>15</v>
      </c>
      <c r="AE7" s="95" t="s">
        <v>345</v>
      </c>
      <c r="AF7" s="96">
        <v>9</v>
      </c>
      <c r="AG7" s="95" t="s">
        <v>346</v>
      </c>
      <c r="AH7" s="96">
        <v>6</v>
      </c>
      <c r="AI7" s="8">
        <f t="shared" si="0"/>
        <v>136</v>
      </c>
      <c r="AJ7" s="8">
        <f t="shared" si="1"/>
        <v>100</v>
      </c>
    </row>
    <row r="8" spans="1:40" ht="14.4" x14ac:dyDescent="0.3">
      <c r="A8">
        <f t="shared" si="2"/>
        <v>8</v>
      </c>
      <c r="B8" s="85" t="str">
        <f>'Week 1'!B8</f>
        <v>Katelyn</v>
      </c>
      <c r="C8" s="94" t="s">
        <v>363</v>
      </c>
      <c r="D8" s="167">
        <v>10</v>
      </c>
      <c r="E8" s="94" t="s">
        <v>365</v>
      </c>
      <c r="F8" s="167">
        <v>11</v>
      </c>
      <c r="G8" s="94" t="s">
        <v>359</v>
      </c>
      <c r="H8" s="167">
        <v>4</v>
      </c>
      <c r="I8" s="94" t="s">
        <v>338</v>
      </c>
      <c r="J8" s="167">
        <v>15</v>
      </c>
      <c r="K8" s="94" t="s">
        <v>360</v>
      </c>
      <c r="L8" s="167">
        <v>13</v>
      </c>
      <c r="M8" s="94" t="s">
        <v>351</v>
      </c>
      <c r="N8" s="167">
        <v>9</v>
      </c>
      <c r="O8" s="94" t="s">
        <v>384</v>
      </c>
      <c r="P8" s="167">
        <v>1</v>
      </c>
      <c r="Q8" s="94" t="s">
        <v>362</v>
      </c>
      <c r="R8" s="167">
        <v>7</v>
      </c>
      <c r="S8" s="94" t="s">
        <v>347</v>
      </c>
      <c r="T8" s="167">
        <v>16</v>
      </c>
      <c r="U8" s="94" t="s">
        <v>342</v>
      </c>
      <c r="V8" s="167">
        <v>6</v>
      </c>
      <c r="W8" s="94" t="s">
        <v>349</v>
      </c>
      <c r="X8" s="167">
        <v>8</v>
      </c>
      <c r="Y8" s="94" t="s">
        <v>350</v>
      </c>
      <c r="Z8" s="167">
        <v>12</v>
      </c>
      <c r="AA8" s="94" t="s">
        <v>367</v>
      </c>
      <c r="AB8" s="167">
        <v>5</v>
      </c>
      <c r="AC8" s="94" t="s">
        <v>355</v>
      </c>
      <c r="AD8" s="167">
        <v>14</v>
      </c>
      <c r="AE8" s="94" t="s">
        <v>352</v>
      </c>
      <c r="AF8" s="167">
        <v>3</v>
      </c>
      <c r="AG8" s="94" t="s">
        <v>346</v>
      </c>
      <c r="AH8" s="167">
        <v>2</v>
      </c>
      <c r="AI8" s="5">
        <f t="shared" si="0"/>
        <v>136</v>
      </c>
      <c r="AJ8" s="5">
        <f t="shared" si="1"/>
        <v>100</v>
      </c>
    </row>
    <row r="9" spans="1:40" ht="14.4" customHeight="1" x14ac:dyDescent="0.3">
      <c r="A9">
        <f t="shared" si="2"/>
        <v>12</v>
      </c>
      <c r="B9" s="92" t="str">
        <f>'Week 1'!B9</f>
        <v>Shelby</v>
      </c>
      <c r="C9" s="95" t="s">
        <v>143</v>
      </c>
      <c r="D9" s="96">
        <v>9</v>
      </c>
      <c r="E9" s="95" t="s">
        <v>129</v>
      </c>
      <c r="F9" s="96">
        <v>11</v>
      </c>
      <c r="G9" s="95" t="s">
        <v>160</v>
      </c>
      <c r="H9" s="96">
        <v>7</v>
      </c>
      <c r="I9" s="95" t="s">
        <v>161</v>
      </c>
      <c r="J9" s="96">
        <v>16</v>
      </c>
      <c r="K9" s="95" t="s">
        <v>155</v>
      </c>
      <c r="L9" s="96">
        <v>10</v>
      </c>
      <c r="M9" s="95" t="s">
        <v>142</v>
      </c>
      <c r="N9" s="96">
        <v>1</v>
      </c>
      <c r="O9" s="95" t="s">
        <v>135</v>
      </c>
      <c r="P9" s="96">
        <v>3</v>
      </c>
      <c r="Q9" s="95" t="s">
        <v>126</v>
      </c>
      <c r="R9" s="96">
        <v>12</v>
      </c>
      <c r="S9" s="95" t="s">
        <v>154</v>
      </c>
      <c r="T9" s="96">
        <v>15</v>
      </c>
      <c r="U9" s="95" t="s">
        <v>136</v>
      </c>
      <c r="V9" s="96">
        <v>4</v>
      </c>
      <c r="W9" s="95" t="s">
        <v>131</v>
      </c>
      <c r="X9" s="96">
        <v>5</v>
      </c>
      <c r="Y9" s="95" t="s">
        <v>144</v>
      </c>
      <c r="Z9" s="96">
        <v>13</v>
      </c>
      <c r="AA9" s="95" t="s">
        <v>162</v>
      </c>
      <c r="AB9" s="96">
        <v>2</v>
      </c>
      <c r="AC9" s="95" t="s">
        <v>152</v>
      </c>
      <c r="AD9" s="96">
        <v>14</v>
      </c>
      <c r="AE9" s="95" t="s">
        <v>134</v>
      </c>
      <c r="AF9" s="96">
        <v>8</v>
      </c>
      <c r="AG9" s="95" t="s">
        <v>127</v>
      </c>
      <c r="AH9" s="96">
        <v>6</v>
      </c>
      <c r="AI9" s="8">
        <f t="shared" si="0"/>
        <v>136</v>
      </c>
      <c r="AJ9" s="8">
        <f t="shared" si="1"/>
        <v>99</v>
      </c>
    </row>
    <row r="10" spans="1:40" ht="14.4" x14ac:dyDescent="0.3">
      <c r="A10">
        <f t="shared" si="2"/>
        <v>8</v>
      </c>
      <c r="B10" s="85" t="str">
        <f>'Week 1'!B10</f>
        <v>Chris</v>
      </c>
      <c r="C10" s="94" t="s">
        <v>340</v>
      </c>
      <c r="D10" s="167">
        <v>4</v>
      </c>
      <c r="E10" s="94" t="s">
        <v>365</v>
      </c>
      <c r="F10" s="167">
        <v>10</v>
      </c>
      <c r="G10" s="94" t="s">
        <v>359</v>
      </c>
      <c r="H10" s="167">
        <v>5</v>
      </c>
      <c r="I10" s="94" t="s">
        <v>338</v>
      </c>
      <c r="J10" s="167">
        <v>16</v>
      </c>
      <c r="K10" s="94" t="s">
        <v>360</v>
      </c>
      <c r="L10" s="167">
        <v>15</v>
      </c>
      <c r="M10" s="94" t="s">
        <v>351</v>
      </c>
      <c r="N10" s="167">
        <v>6</v>
      </c>
      <c r="O10" s="94" t="s">
        <v>343</v>
      </c>
      <c r="P10" s="167">
        <v>1</v>
      </c>
      <c r="Q10" s="94" t="s">
        <v>353</v>
      </c>
      <c r="R10" s="167">
        <v>2</v>
      </c>
      <c r="S10" s="94" t="s">
        <v>347</v>
      </c>
      <c r="T10" s="167">
        <v>14</v>
      </c>
      <c r="U10" s="94" t="s">
        <v>342</v>
      </c>
      <c r="V10" s="167">
        <v>7</v>
      </c>
      <c r="W10" s="94" t="s">
        <v>401</v>
      </c>
      <c r="X10" s="167">
        <v>3</v>
      </c>
      <c r="Y10" s="94" t="s">
        <v>350</v>
      </c>
      <c r="Z10" s="167">
        <v>13</v>
      </c>
      <c r="AA10" s="94" t="s">
        <v>367</v>
      </c>
      <c r="AB10" s="167">
        <v>8</v>
      </c>
      <c r="AC10" s="94" t="s">
        <v>355</v>
      </c>
      <c r="AD10" s="167">
        <v>12</v>
      </c>
      <c r="AE10" s="94" t="s">
        <v>352</v>
      </c>
      <c r="AF10" s="167">
        <v>11</v>
      </c>
      <c r="AG10" s="94" t="s">
        <v>346</v>
      </c>
      <c r="AH10" s="167">
        <v>9</v>
      </c>
      <c r="AI10" s="5">
        <f t="shared" si="0"/>
        <v>136</v>
      </c>
      <c r="AJ10" s="5">
        <f t="shared" si="1"/>
        <v>100</v>
      </c>
    </row>
    <row r="11" spans="1:40" ht="14.4" customHeight="1" x14ac:dyDescent="0.3">
      <c r="A11">
        <f t="shared" si="2"/>
        <v>14</v>
      </c>
      <c r="B11" s="84" t="str">
        <f>'Week 1'!B11</f>
        <v>Jeremy</v>
      </c>
      <c r="C11" s="95" t="s">
        <v>143</v>
      </c>
      <c r="D11" s="96">
        <v>4</v>
      </c>
      <c r="E11" s="95" t="s">
        <v>129</v>
      </c>
      <c r="F11" s="96">
        <v>8</v>
      </c>
      <c r="G11" s="95" t="s">
        <v>160</v>
      </c>
      <c r="H11" s="96">
        <v>9</v>
      </c>
      <c r="I11" s="95" t="s">
        <v>161</v>
      </c>
      <c r="J11" s="96">
        <v>15</v>
      </c>
      <c r="K11" s="95" t="s">
        <v>155</v>
      </c>
      <c r="L11" s="96">
        <v>10</v>
      </c>
      <c r="M11" s="95" t="s">
        <v>138</v>
      </c>
      <c r="N11" s="96">
        <v>11</v>
      </c>
      <c r="O11" s="95" t="s">
        <v>135</v>
      </c>
      <c r="P11" s="96">
        <v>5</v>
      </c>
      <c r="Q11" s="95" t="s">
        <v>126</v>
      </c>
      <c r="R11" s="96">
        <v>14</v>
      </c>
      <c r="S11" s="95" t="s">
        <v>154</v>
      </c>
      <c r="T11" s="96">
        <v>16</v>
      </c>
      <c r="U11" s="95" t="s">
        <v>136</v>
      </c>
      <c r="V11" s="96">
        <v>6</v>
      </c>
      <c r="W11" s="95" t="s">
        <v>149</v>
      </c>
      <c r="X11" s="96">
        <v>1</v>
      </c>
      <c r="Y11" s="95" t="s">
        <v>144</v>
      </c>
      <c r="Z11" s="96">
        <v>13</v>
      </c>
      <c r="AA11" s="95" t="s">
        <v>141</v>
      </c>
      <c r="AB11" s="96">
        <v>2</v>
      </c>
      <c r="AC11" s="95" t="s">
        <v>152</v>
      </c>
      <c r="AD11" s="96">
        <v>12</v>
      </c>
      <c r="AE11" s="95" t="s">
        <v>128</v>
      </c>
      <c r="AF11" s="96">
        <v>7</v>
      </c>
      <c r="AG11" s="95" t="s">
        <v>127</v>
      </c>
      <c r="AH11" s="96">
        <v>3</v>
      </c>
      <c r="AI11" s="8">
        <f t="shared" si="0"/>
        <v>136</v>
      </c>
      <c r="AJ11" s="8">
        <f t="shared" si="1"/>
        <v>97</v>
      </c>
    </row>
    <row r="12" spans="1:40" ht="14.4" x14ac:dyDescent="0.3">
      <c r="A12">
        <f t="shared" si="2"/>
        <v>26</v>
      </c>
      <c r="B12" s="85" t="str">
        <f>'Week 1'!B12</f>
        <v>Sam</v>
      </c>
      <c r="C12" s="94" t="s">
        <v>418</v>
      </c>
      <c r="D12" s="115">
        <v>16</v>
      </c>
      <c r="E12" s="94"/>
      <c r="F12" s="115"/>
      <c r="G12" s="94"/>
      <c r="H12" s="115"/>
      <c r="I12" s="94"/>
      <c r="J12" s="115"/>
      <c r="K12" s="94"/>
      <c r="L12" s="115"/>
      <c r="M12" s="94"/>
      <c r="N12" s="115"/>
      <c r="O12" s="94"/>
      <c r="P12" s="115"/>
      <c r="Q12" s="94"/>
      <c r="R12" s="115"/>
      <c r="S12" s="94"/>
      <c r="T12" s="115"/>
      <c r="U12" s="94"/>
      <c r="V12" s="115"/>
      <c r="W12" s="94"/>
      <c r="X12" s="115"/>
      <c r="Y12" s="94"/>
      <c r="Z12" s="115"/>
      <c r="AA12" s="94"/>
      <c r="AB12" s="115"/>
      <c r="AC12" s="94"/>
      <c r="AD12" s="115"/>
      <c r="AE12" s="94"/>
      <c r="AF12" s="115"/>
      <c r="AG12" s="94"/>
      <c r="AH12" s="115"/>
      <c r="AI12" s="5">
        <f t="shared" si="0"/>
        <v>16</v>
      </c>
      <c r="AJ12" s="5">
        <f t="shared" si="1"/>
        <v>0</v>
      </c>
    </row>
    <row r="13" spans="1:40" ht="14.4" x14ac:dyDescent="0.3">
      <c r="A13">
        <f t="shared" si="2"/>
        <v>3</v>
      </c>
      <c r="B13" s="84" t="str">
        <f>'Week 1'!B13</f>
        <v>Cody</v>
      </c>
      <c r="C13" s="95" t="s">
        <v>143</v>
      </c>
      <c r="D13" s="96">
        <v>10</v>
      </c>
      <c r="E13" s="95" t="s">
        <v>129</v>
      </c>
      <c r="F13" s="96">
        <v>11</v>
      </c>
      <c r="G13" s="95" t="s">
        <v>160</v>
      </c>
      <c r="H13" s="96">
        <v>5</v>
      </c>
      <c r="I13" s="95" t="s">
        <v>161</v>
      </c>
      <c r="J13" s="96">
        <v>12</v>
      </c>
      <c r="K13" s="95" t="s">
        <v>155</v>
      </c>
      <c r="L13" s="96">
        <v>15</v>
      </c>
      <c r="M13" s="95" t="s">
        <v>138</v>
      </c>
      <c r="N13" s="96">
        <v>7</v>
      </c>
      <c r="O13" s="95" t="s">
        <v>123</v>
      </c>
      <c r="P13" s="96">
        <v>9</v>
      </c>
      <c r="Q13" s="95" t="s">
        <v>126</v>
      </c>
      <c r="R13" s="96">
        <v>3</v>
      </c>
      <c r="S13" s="95" t="s">
        <v>154</v>
      </c>
      <c r="T13" s="96">
        <v>16</v>
      </c>
      <c r="U13" s="95" t="s">
        <v>136</v>
      </c>
      <c r="V13" s="96">
        <v>8</v>
      </c>
      <c r="W13" s="95" t="s">
        <v>149</v>
      </c>
      <c r="X13" s="96">
        <v>4</v>
      </c>
      <c r="Y13" s="95" t="s">
        <v>144</v>
      </c>
      <c r="Z13" s="96">
        <v>14</v>
      </c>
      <c r="AA13" s="95" t="s">
        <v>141</v>
      </c>
      <c r="AB13" s="96">
        <v>2</v>
      </c>
      <c r="AC13" s="95" t="s">
        <v>152</v>
      </c>
      <c r="AD13" s="96">
        <v>13</v>
      </c>
      <c r="AE13" s="95" t="s">
        <v>134</v>
      </c>
      <c r="AF13" s="96">
        <v>6</v>
      </c>
      <c r="AG13" s="95" t="s">
        <v>127</v>
      </c>
      <c r="AH13" s="96">
        <v>1</v>
      </c>
      <c r="AI13" s="8">
        <f t="shared" si="0"/>
        <v>136</v>
      </c>
      <c r="AJ13" s="8">
        <f t="shared" si="1"/>
        <v>107</v>
      </c>
    </row>
    <row r="14" spans="1:40" ht="14.4" customHeight="1" x14ac:dyDescent="0.3">
      <c r="A14">
        <f t="shared" si="2"/>
        <v>23</v>
      </c>
      <c r="B14" s="85" t="str">
        <f>'Week 1'!B14</f>
        <v>Tom</v>
      </c>
      <c r="C14" s="94" t="s">
        <v>363</v>
      </c>
      <c r="D14" s="167">
        <v>13</v>
      </c>
      <c r="E14" s="94" t="s">
        <v>365</v>
      </c>
      <c r="F14" s="167">
        <v>14</v>
      </c>
      <c r="G14" s="94" t="s">
        <v>366</v>
      </c>
      <c r="H14" s="167">
        <v>6</v>
      </c>
      <c r="I14" s="94" t="s">
        <v>338</v>
      </c>
      <c r="J14" s="167">
        <v>7</v>
      </c>
      <c r="K14" s="94" t="s">
        <v>360</v>
      </c>
      <c r="L14" s="167">
        <v>15</v>
      </c>
      <c r="M14" s="94" t="s">
        <v>351</v>
      </c>
      <c r="N14" s="167">
        <v>5</v>
      </c>
      <c r="O14" s="94" t="s">
        <v>343</v>
      </c>
      <c r="P14" s="167">
        <v>1</v>
      </c>
      <c r="Q14" s="94" t="s">
        <v>362</v>
      </c>
      <c r="R14" s="167">
        <v>8</v>
      </c>
      <c r="S14" s="94" t="s">
        <v>347</v>
      </c>
      <c r="T14" s="167">
        <v>16</v>
      </c>
      <c r="U14" s="94" t="s">
        <v>344</v>
      </c>
      <c r="V14" s="167">
        <v>4</v>
      </c>
      <c r="W14" s="94" t="s">
        <v>349</v>
      </c>
      <c r="X14" s="167">
        <v>9</v>
      </c>
      <c r="Y14" s="94" t="s">
        <v>350</v>
      </c>
      <c r="Z14" s="167">
        <v>12</v>
      </c>
      <c r="AA14" s="94" t="s">
        <v>367</v>
      </c>
      <c r="AB14" s="167">
        <v>3</v>
      </c>
      <c r="AC14" s="94" t="s">
        <v>355</v>
      </c>
      <c r="AD14" s="167">
        <v>11</v>
      </c>
      <c r="AE14" s="94" t="s">
        <v>345</v>
      </c>
      <c r="AF14" s="167">
        <v>2</v>
      </c>
      <c r="AG14" s="94" t="s">
        <v>357</v>
      </c>
      <c r="AH14" s="167">
        <v>10</v>
      </c>
      <c r="AI14" s="5">
        <f t="shared" si="0"/>
        <v>136</v>
      </c>
      <c r="AJ14" s="5">
        <f t="shared" si="1"/>
        <v>84</v>
      </c>
      <c r="AN14" t="s">
        <v>17</v>
      </c>
    </row>
    <row r="15" spans="1:40" ht="14.4" x14ac:dyDescent="0.3">
      <c r="A15">
        <f t="shared" si="2"/>
        <v>5</v>
      </c>
      <c r="B15" s="84" t="str">
        <f>'Week 1'!B15</f>
        <v>Austin</v>
      </c>
      <c r="C15" s="95" t="s">
        <v>143</v>
      </c>
      <c r="D15" s="96">
        <v>12</v>
      </c>
      <c r="E15" s="95" t="s">
        <v>129</v>
      </c>
      <c r="F15" s="96">
        <v>8</v>
      </c>
      <c r="G15" s="95" t="s">
        <v>153</v>
      </c>
      <c r="H15" s="96">
        <v>2</v>
      </c>
      <c r="I15" s="95" t="s">
        <v>161</v>
      </c>
      <c r="J15" s="96">
        <v>11</v>
      </c>
      <c r="K15" s="95" t="s">
        <v>155</v>
      </c>
      <c r="L15" s="96">
        <v>13</v>
      </c>
      <c r="M15" s="95" t="s">
        <v>138</v>
      </c>
      <c r="N15" s="96">
        <v>3</v>
      </c>
      <c r="O15" s="95" t="s">
        <v>123</v>
      </c>
      <c r="P15" s="96">
        <v>1</v>
      </c>
      <c r="Q15" s="95" t="s">
        <v>126</v>
      </c>
      <c r="R15" s="96">
        <v>4</v>
      </c>
      <c r="S15" s="95" t="s">
        <v>154</v>
      </c>
      <c r="T15" s="96">
        <v>16</v>
      </c>
      <c r="U15" s="95" t="s">
        <v>136</v>
      </c>
      <c r="V15" s="96">
        <v>7</v>
      </c>
      <c r="W15" s="95" t="s">
        <v>149</v>
      </c>
      <c r="X15" s="96">
        <v>5</v>
      </c>
      <c r="Y15" s="95" t="s">
        <v>144</v>
      </c>
      <c r="Z15" s="96">
        <v>14</v>
      </c>
      <c r="AA15" s="95" t="s">
        <v>141</v>
      </c>
      <c r="AB15" s="96">
        <v>9</v>
      </c>
      <c r="AC15" s="95" t="s">
        <v>152</v>
      </c>
      <c r="AD15" s="96">
        <v>15</v>
      </c>
      <c r="AE15" s="95" t="s">
        <v>134</v>
      </c>
      <c r="AF15" s="96">
        <v>6</v>
      </c>
      <c r="AG15" s="95" t="s">
        <v>137</v>
      </c>
      <c r="AH15" s="96">
        <v>10</v>
      </c>
      <c r="AI15" s="8">
        <f t="shared" si="0"/>
        <v>136</v>
      </c>
      <c r="AJ15" s="8">
        <f t="shared" si="1"/>
        <v>106</v>
      </c>
    </row>
    <row r="16" spans="1:40" ht="14.4" customHeight="1" x14ac:dyDescent="0.3">
      <c r="A16">
        <f t="shared" si="2"/>
        <v>7</v>
      </c>
      <c r="B16" s="85" t="str">
        <f>'Week 1'!B16</f>
        <v>Cecil</v>
      </c>
      <c r="C16" s="94" t="s">
        <v>143</v>
      </c>
      <c r="D16" s="167">
        <v>11</v>
      </c>
      <c r="E16" s="94" t="s">
        <v>129</v>
      </c>
      <c r="F16" s="167">
        <v>10</v>
      </c>
      <c r="G16" s="94" t="s">
        <v>153</v>
      </c>
      <c r="H16" s="167">
        <v>1</v>
      </c>
      <c r="I16" s="94" t="s">
        <v>161</v>
      </c>
      <c r="J16" s="167">
        <v>15</v>
      </c>
      <c r="K16" s="94" t="s">
        <v>155</v>
      </c>
      <c r="L16" s="167">
        <v>14</v>
      </c>
      <c r="M16" s="94" t="s">
        <v>138</v>
      </c>
      <c r="N16" s="167">
        <v>2</v>
      </c>
      <c r="O16" s="94" t="s">
        <v>123</v>
      </c>
      <c r="P16" s="167">
        <v>3</v>
      </c>
      <c r="Q16" s="94" t="s">
        <v>126</v>
      </c>
      <c r="R16" s="167">
        <v>9</v>
      </c>
      <c r="S16" s="94" t="s">
        <v>154</v>
      </c>
      <c r="T16" s="167">
        <v>16</v>
      </c>
      <c r="U16" s="94" t="s">
        <v>136</v>
      </c>
      <c r="V16" s="167">
        <v>6</v>
      </c>
      <c r="W16" s="94" t="s">
        <v>131</v>
      </c>
      <c r="X16" s="167">
        <v>8</v>
      </c>
      <c r="Y16" s="94" t="s">
        <v>144</v>
      </c>
      <c r="Z16" s="167">
        <v>13</v>
      </c>
      <c r="AA16" s="94" t="s">
        <v>162</v>
      </c>
      <c r="AB16" s="167">
        <v>5</v>
      </c>
      <c r="AC16" s="94" t="s">
        <v>152</v>
      </c>
      <c r="AD16" s="167">
        <v>12</v>
      </c>
      <c r="AE16" s="94" t="s">
        <v>134</v>
      </c>
      <c r="AF16" s="167">
        <v>4</v>
      </c>
      <c r="AG16" s="94" t="s">
        <v>137</v>
      </c>
      <c r="AH16" s="167">
        <v>7</v>
      </c>
      <c r="AI16" s="5">
        <f t="shared" si="0"/>
        <v>136</v>
      </c>
      <c r="AJ16" s="73">
        <f t="shared" si="1"/>
        <v>102</v>
      </c>
    </row>
    <row r="17" spans="1:36" ht="14.4" x14ac:dyDescent="0.3">
      <c r="A17">
        <f t="shared" si="2"/>
        <v>5</v>
      </c>
      <c r="B17" s="70" t="str">
        <f>'Week 1'!B17</f>
        <v>Thadd</v>
      </c>
      <c r="C17" s="71" t="s">
        <v>363</v>
      </c>
      <c r="D17" s="72">
        <v>10</v>
      </c>
      <c r="E17" s="71" t="s">
        <v>365</v>
      </c>
      <c r="F17" s="72">
        <v>7</v>
      </c>
      <c r="G17" s="71" t="s">
        <v>359</v>
      </c>
      <c r="H17" s="72">
        <v>9</v>
      </c>
      <c r="I17" s="71" t="s">
        <v>338</v>
      </c>
      <c r="J17" s="72">
        <v>11</v>
      </c>
      <c r="K17" s="71" t="s">
        <v>360</v>
      </c>
      <c r="L17" s="72">
        <v>12</v>
      </c>
      <c r="M17" s="71" t="s">
        <v>351</v>
      </c>
      <c r="N17" s="72">
        <v>2</v>
      </c>
      <c r="O17" s="71" t="s">
        <v>343</v>
      </c>
      <c r="P17" s="72">
        <v>1</v>
      </c>
      <c r="Q17" s="71" t="s">
        <v>362</v>
      </c>
      <c r="R17" s="72">
        <v>6</v>
      </c>
      <c r="S17" s="71" t="s">
        <v>347</v>
      </c>
      <c r="T17" s="72">
        <v>15</v>
      </c>
      <c r="U17" s="71" t="s">
        <v>342</v>
      </c>
      <c r="V17" s="72">
        <v>4</v>
      </c>
      <c r="W17" s="71" t="s">
        <v>349</v>
      </c>
      <c r="X17" s="72">
        <v>3</v>
      </c>
      <c r="Y17" s="71" t="s">
        <v>350</v>
      </c>
      <c r="Z17" s="72">
        <v>13</v>
      </c>
      <c r="AA17" s="71" t="s">
        <v>367</v>
      </c>
      <c r="AB17" s="72">
        <v>8</v>
      </c>
      <c r="AC17" s="71" t="s">
        <v>355</v>
      </c>
      <c r="AD17" s="72">
        <v>14</v>
      </c>
      <c r="AE17" s="71" t="s">
        <v>345</v>
      </c>
      <c r="AF17" s="72">
        <v>5</v>
      </c>
      <c r="AG17" s="71" t="s">
        <v>346</v>
      </c>
      <c r="AH17" s="72">
        <v>16</v>
      </c>
      <c r="AI17" s="23">
        <f t="shared" si="0"/>
        <v>136</v>
      </c>
      <c r="AJ17" s="24">
        <f t="shared" si="1"/>
        <v>106</v>
      </c>
    </row>
    <row r="18" spans="1:36" ht="14.4" x14ac:dyDescent="0.3">
      <c r="A18">
        <f t="shared" si="2"/>
        <v>17</v>
      </c>
      <c r="B18" s="85" t="str">
        <f>'Week 1'!B18</f>
        <v>Walker</v>
      </c>
      <c r="C18" s="94" t="s">
        <v>143</v>
      </c>
      <c r="D18" s="167">
        <v>14</v>
      </c>
      <c r="E18" s="94" t="s">
        <v>129</v>
      </c>
      <c r="F18" s="167">
        <v>6</v>
      </c>
      <c r="G18" s="94" t="s">
        <v>160</v>
      </c>
      <c r="H18" s="167">
        <v>10</v>
      </c>
      <c r="I18" s="94" t="s">
        <v>161</v>
      </c>
      <c r="J18" s="167">
        <v>11</v>
      </c>
      <c r="K18" s="94" t="s">
        <v>155</v>
      </c>
      <c r="L18" s="167">
        <v>15</v>
      </c>
      <c r="M18" s="94" t="s">
        <v>138</v>
      </c>
      <c r="N18" s="167">
        <v>1</v>
      </c>
      <c r="O18" s="94" t="s">
        <v>135</v>
      </c>
      <c r="P18" s="167">
        <v>2</v>
      </c>
      <c r="Q18" s="94" t="s">
        <v>126</v>
      </c>
      <c r="R18" s="167">
        <v>12</v>
      </c>
      <c r="S18" s="94" t="s">
        <v>154</v>
      </c>
      <c r="T18" s="167">
        <v>16</v>
      </c>
      <c r="U18" s="94" t="s">
        <v>198</v>
      </c>
      <c r="V18" s="167">
        <v>3</v>
      </c>
      <c r="W18" s="94" t="s">
        <v>131</v>
      </c>
      <c r="X18" s="167">
        <v>5</v>
      </c>
      <c r="Y18" s="94" t="s">
        <v>144</v>
      </c>
      <c r="Z18" s="167">
        <v>9</v>
      </c>
      <c r="AA18" s="94" t="s">
        <v>141</v>
      </c>
      <c r="AB18" s="167">
        <v>4</v>
      </c>
      <c r="AC18" s="94" t="s">
        <v>152</v>
      </c>
      <c r="AD18" s="167">
        <v>13</v>
      </c>
      <c r="AE18" s="94" t="s">
        <v>128</v>
      </c>
      <c r="AF18" s="167">
        <v>7</v>
      </c>
      <c r="AG18" s="94" t="s">
        <v>137</v>
      </c>
      <c r="AH18" s="167">
        <v>8</v>
      </c>
      <c r="AI18" s="35">
        <f t="shared" si="0"/>
        <v>136</v>
      </c>
      <c r="AJ18" s="60">
        <f t="shared" si="1"/>
        <v>96</v>
      </c>
    </row>
    <row r="19" spans="1:36" ht="14.4" customHeight="1" x14ac:dyDescent="0.3">
      <c r="A19">
        <f t="shared" si="2"/>
        <v>8</v>
      </c>
      <c r="B19" s="70" t="str">
        <f>'Week 1'!B19</f>
        <v>A. Little</v>
      </c>
      <c r="C19" s="25" t="s">
        <v>147</v>
      </c>
      <c r="D19" s="26">
        <v>5</v>
      </c>
      <c r="E19" s="25" t="s">
        <v>129</v>
      </c>
      <c r="F19" s="26">
        <v>11</v>
      </c>
      <c r="G19" s="25" t="s">
        <v>160</v>
      </c>
      <c r="H19" s="26">
        <v>10</v>
      </c>
      <c r="I19" s="25" t="s">
        <v>161</v>
      </c>
      <c r="J19" s="26">
        <v>16</v>
      </c>
      <c r="K19" s="25" t="s">
        <v>155</v>
      </c>
      <c r="L19" s="26">
        <v>14</v>
      </c>
      <c r="M19" s="25" t="s">
        <v>138</v>
      </c>
      <c r="N19" s="26">
        <v>7</v>
      </c>
      <c r="O19" s="25" t="s">
        <v>123</v>
      </c>
      <c r="P19" s="26">
        <v>8</v>
      </c>
      <c r="Q19" s="25" t="s">
        <v>126</v>
      </c>
      <c r="R19" s="26">
        <v>6</v>
      </c>
      <c r="S19" s="25" t="s">
        <v>154</v>
      </c>
      <c r="T19" s="26">
        <v>15</v>
      </c>
      <c r="U19" s="25" t="s">
        <v>136</v>
      </c>
      <c r="V19" s="26">
        <v>9</v>
      </c>
      <c r="W19" s="25" t="s">
        <v>149</v>
      </c>
      <c r="X19" s="26">
        <v>4</v>
      </c>
      <c r="Y19" s="25" t="s">
        <v>144</v>
      </c>
      <c r="Z19" s="26">
        <v>13</v>
      </c>
      <c r="AA19" s="25" t="s">
        <v>141</v>
      </c>
      <c r="AB19" s="26">
        <v>1</v>
      </c>
      <c r="AC19" s="25" t="s">
        <v>152</v>
      </c>
      <c r="AD19" s="26">
        <v>12</v>
      </c>
      <c r="AE19" s="25" t="s">
        <v>128</v>
      </c>
      <c r="AF19" s="26">
        <v>3</v>
      </c>
      <c r="AG19" s="25" t="s">
        <v>137</v>
      </c>
      <c r="AH19" s="26">
        <v>2</v>
      </c>
      <c r="AI19" s="16">
        <f t="shared" si="0"/>
        <v>136</v>
      </c>
      <c r="AJ19" s="8">
        <f t="shared" si="1"/>
        <v>100</v>
      </c>
    </row>
    <row r="20" spans="1:36" ht="14.4" x14ac:dyDescent="0.3">
      <c r="A20">
        <f t="shared" si="2"/>
        <v>22</v>
      </c>
      <c r="B20" s="85" t="str">
        <f>'Week 1'!B20</f>
        <v>Carly</v>
      </c>
      <c r="C20" s="94" t="s">
        <v>143</v>
      </c>
      <c r="D20" s="167">
        <v>10</v>
      </c>
      <c r="E20" s="94" t="s">
        <v>129</v>
      </c>
      <c r="F20" s="167">
        <v>7</v>
      </c>
      <c r="G20" s="94" t="s">
        <v>160</v>
      </c>
      <c r="H20" s="167">
        <v>3</v>
      </c>
      <c r="I20" s="94" t="s">
        <v>161</v>
      </c>
      <c r="J20" s="167">
        <v>13</v>
      </c>
      <c r="K20" s="94" t="s">
        <v>155</v>
      </c>
      <c r="L20" s="167">
        <v>14</v>
      </c>
      <c r="M20" s="94" t="s">
        <v>142</v>
      </c>
      <c r="N20" s="167">
        <v>1</v>
      </c>
      <c r="O20" s="94" t="s">
        <v>123</v>
      </c>
      <c r="P20" s="167">
        <v>4</v>
      </c>
      <c r="Q20" s="94" t="s">
        <v>126</v>
      </c>
      <c r="R20" s="167">
        <v>9</v>
      </c>
      <c r="S20" s="94" t="s">
        <v>154</v>
      </c>
      <c r="T20" s="167">
        <v>16</v>
      </c>
      <c r="U20" s="94" t="s">
        <v>136</v>
      </c>
      <c r="V20" s="167">
        <v>5</v>
      </c>
      <c r="W20" s="94" t="s">
        <v>149</v>
      </c>
      <c r="X20" s="167">
        <v>2</v>
      </c>
      <c r="Y20" s="94" t="s">
        <v>144</v>
      </c>
      <c r="Z20" s="167">
        <v>15</v>
      </c>
      <c r="AA20" s="94" t="s">
        <v>141</v>
      </c>
      <c r="AB20" s="167">
        <v>8</v>
      </c>
      <c r="AC20" s="94" t="s">
        <v>152</v>
      </c>
      <c r="AD20" s="167">
        <v>12</v>
      </c>
      <c r="AE20" s="94" t="s">
        <v>128</v>
      </c>
      <c r="AF20" s="167">
        <v>11</v>
      </c>
      <c r="AG20" s="94" t="s">
        <v>137</v>
      </c>
      <c r="AH20" s="167">
        <v>6</v>
      </c>
      <c r="AI20" s="35">
        <f t="shared" si="0"/>
        <v>136</v>
      </c>
      <c r="AJ20" s="60">
        <f t="shared" si="1"/>
        <v>88</v>
      </c>
    </row>
    <row r="21" spans="1:36" x14ac:dyDescent="0.3">
      <c r="A21">
        <f t="shared" si="2"/>
        <v>24</v>
      </c>
      <c r="B21" s="84" t="str">
        <f>'Week 1'!B21</f>
        <v>Bobbo</v>
      </c>
      <c r="C21" s="95" t="s">
        <v>147</v>
      </c>
      <c r="D21" s="96">
        <v>3</v>
      </c>
      <c r="E21" s="95" t="s">
        <v>129</v>
      </c>
      <c r="F21" s="96">
        <v>4</v>
      </c>
      <c r="G21" s="95" t="s">
        <v>153</v>
      </c>
      <c r="H21" s="96">
        <v>5</v>
      </c>
      <c r="I21" s="95" t="s">
        <v>161</v>
      </c>
      <c r="J21" s="96">
        <v>14</v>
      </c>
      <c r="K21" s="95" t="s">
        <v>155</v>
      </c>
      <c r="L21" s="96">
        <v>15</v>
      </c>
      <c r="M21" s="95" t="s">
        <v>138</v>
      </c>
      <c r="N21" s="96">
        <v>6</v>
      </c>
      <c r="O21" s="95" t="s">
        <v>123</v>
      </c>
      <c r="P21" s="96">
        <v>7</v>
      </c>
      <c r="Q21" s="95" t="s">
        <v>126</v>
      </c>
      <c r="R21" s="96">
        <v>10</v>
      </c>
      <c r="S21" s="95" t="s">
        <v>154</v>
      </c>
      <c r="T21" s="96">
        <v>13</v>
      </c>
      <c r="U21" s="95" t="s">
        <v>136</v>
      </c>
      <c r="V21" s="96">
        <v>9</v>
      </c>
      <c r="W21" s="95" t="s">
        <v>131</v>
      </c>
      <c r="X21" s="96">
        <v>8</v>
      </c>
      <c r="Y21" s="95" t="s">
        <v>144</v>
      </c>
      <c r="Z21" s="96">
        <v>12</v>
      </c>
      <c r="AA21" s="95" t="s">
        <v>141</v>
      </c>
      <c r="AB21" s="96">
        <v>11</v>
      </c>
      <c r="AC21" s="95" t="s">
        <v>152</v>
      </c>
      <c r="AD21" s="96">
        <v>16</v>
      </c>
      <c r="AE21" s="95" t="s">
        <v>134</v>
      </c>
      <c r="AF21" s="96">
        <v>1</v>
      </c>
      <c r="AG21" s="95" t="s">
        <v>127</v>
      </c>
      <c r="AH21" s="96">
        <v>2</v>
      </c>
      <c r="AI21" s="8">
        <f t="shared" si="0"/>
        <v>136</v>
      </c>
      <c r="AJ21" s="8">
        <f t="shared" si="1"/>
        <v>78</v>
      </c>
    </row>
    <row r="22" spans="1:36" ht="14.4" customHeight="1" x14ac:dyDescent="0.3">
      <c r="A22">
        <f t="shared" si="2"/>
        <v>12</v>
      </c>
      <c r="B22" s="85" t="str">
        <f>'Week 1'!B22</f>
        <v>Trent</v>
      </c>
      <c r="C22" s="94" t="s">
        <v>143</v>
      </c>
      <c r="D22" s="167">
        <v>7</v>
      </c>
      <c r="E22" s="94" t="s">
        <v>129</v>
      </c>
      <c r="F22" s="167">
        <v>10</v>
      </c>
      <c r="G22" s="94" t="s">
        <v>160</v>
      </c>
      <c r="H22" s="167">
        <v>11</v>
      </c>
      <c r="I22" s="94" t="s">
        <v>161</v>
      </c>
      <c r="J22" s="167">
        <v>12</v>
      </c>
      <c r="K22" s="94" t="s">
        <v>155</v>
      </c>
      <c r="L22" s="167">
        <v>13</v>
      </c>
      <c r="M22" s="94" t="s">
        <v>138</v>
      </c>
      <c r="N22" s="167">
        <v>1</v>
      </c>
      <c r="O22" s="94" t="s">
        <v>123</v>
      </c>
      <c r="P22" s="167">
        <v>6</v>
      </c>
      <c r="Q22" s="94" t="s">
        <v>126</v>
      </c>
      <c r="R22" s="167">
        <v>5</v>
      </c>
      <c r="S22" s="94" t="s">
        <v>154</v>
      </c>
      <c r="T22" s="167">
        <v>16</v>
      </c>
      <c r="U22" s="94" t="s">
        <v>136</v>
      </c>
      <c r="V22" s="167">
        <v>4</v>
      </c>
      <c r="W22" s="94" t="s">
        <v>149</v>
      </c>
      <c r="X22" s="167">
        <v>3</v>
      </c>
      <c r="Y22" s="94" t="s">
        <v>144</v>
      </c>
      <c r="Z22" s="167">
        <v>15</v>
      </c>
      <c r="AA22" s="94" t="s">
        <v>141</v>
      </c>
      <c r="AB22" s="167">
        <v>9</v>
      </c>
      <c r="AC22" s="94" t="s">
        <v>152</v>
      </c>
      <c r="AD22" s="167">
        <v>14</v>
      </c>
      <c r="AE22" s="94" t="s">
        <v>134</v>
      </c>
      <c r="AF22" s="167">
        <v>8</v>
      </c>
      <c r="AG22" s="94" t="s">
        <v>127</v>
      </c>
      <c r="AH22" s="167">
        <v>2</v>
      </c>
      <c r="AI22" s="5">
        <f t="shared" si="0"/>
        <v>136</v>
      </c>
      <c r="AJ22" s="5">
        <f t="shared" si="1"/>
        <v>99</v>
      </c>
    </row>
    <row r="23" spans="1:36" x14ac:dyDescent="0.3">
      <c r="A23">
        <f t="shared" si="2"/>
        <v>21</v>
      </c>
      <c r="B23" s="70" t="str">
        <f>'Week 1'!B23</f>
        <v>Dean</v>
      </c>
      <c r="C23" s="95" t="s">
        <v>143</v>
      </c>
      <c r="D23" s="96">
        <v>7</v>
      </c>
      <c r="E23" s="95" t="s">
        <v>129</v>
      </c>
      <c r="F23" s="96">
        <v>8</v>
      </c>
      <c r="G23" s="95" t="s">
        <v>160</v>
      </c>
      <c r="H23" s="96">
        <v>6</v>
      </c>
      <c r="I23" s="95" t="s">
        <v>161</v>
      </c>
      <c r="J23" s="96">
        <v>12</v>
      </c>
      <c r="K23" s="95" t="s">
        <v>155</v>
      </c>
      <c r="L23" s="96">
        <v>16</v>
      </c>
      <c r="M23" s="95" t="s">
        <v>138</v>
      </c>
      <c r="N23" s="96">
        <v>2</v>
      </c>
      <c r="O23" s="95" t="s">
        <v>123</v>
      </c>
      <c r="P23" s="96">
        <v>11</v>
      </c>
      <c r="Q23" s="95" t="s">
        <v>126</v>
      </c>
      <c r="R23" s="96">
        <v>9</v>
      </c>
      <c r="S23" s="95" t="s">
        <v>154</v>
      </c>
      <c r="T23" s="96">
        <v>15</v>
      </c>
      <c r="U23" s="95" t="s">
        <v>136</v>
      </c>
      <c r="V23" s="96">
        <v>5</v>
      </c>
      <c r="W23" s="95" t="s">
        <v>149</v>
      </c>
      <c r="X23" s="96">
        <v>1</v>
      </c>
      <c r="Y23" s="95" t="s">
        <v>144</v>
      </c>
      <c r="Z23" s="96">
        <v>14</v>
      </c>
      <c r="AA23" s="95" t="s">
        <v>141</v>
      </c>
      <c r="AB23" s="96">
        <v>10</v>
      </c>
      <c r="AC23" s="95" t="s">
        <v>152</v>
      </c>
      <c r="AD23" s="96">
        <v>13</v>
      </c>
      <c r="AE23" s="95" t="s">
        <v>134</v>
      </c>
      <c r="AF23" s="96">
        <v>4</v>
      </c>
      <c r="AG23" s="95" t="s">
        <v>127</v>
      </c>
      <c r="AH23" s="96">
        <v>3</v>
      </c>
      <c r="AI23" s="8">
        <f t="shared" si="0"/>
        <v>136</v>
      </c>
      <c r="AJ23" s="8">
        <f t="shared" si="1"/>
        <v>89</v>
      </c>
    </row>
    <row r="24" spans="1:36" x14ac:dyDescent="0.3">
      <c r="A24">
        <f t="shared" si="2"/>
        <v>14</v>
      </c>
      <c r="B24" s="85" t="str">
        <f>'Week 1'!B24</f>
        <v>Randi</v>
      </c>
      <c r="C24" s="94" t="s">
        <v>143</v>
      </c>
      <c r="D24" s="167">
        <v>10</v>
      </c>
      <c r="E24" s="94" t="s">
        <v>129</v>
      </c>
      <c r="F24" s="167">
        <v>11</v>
      </c>
      <c r="G24" s="94" t="s">
        <v>160</v>
      </c>
      <c r="H24" s="167">
        <v>4</v>
      </c>
      <c r="I24" s="94" t="s">
        <v>161</v>
      </c>
      <c r="J24" s="167">
        <v>15</v>
      </c>
      <c r="K24" s="94" t="s">
        <v>155</v>
      </c>
      <c r="L24" s="167">
        <v>14</v>
      </c>
      <c r="M24" s="94" t="s">
        <v>138</v>
      </c>
      <c r="N24" s="167">
        <v>7</v>
      </c>
      <c r="O24" s="94" t="s">
        <v>123</v>
      </c>
      <c r="P24" s="167">
        <v>3</v>
      </c>
      <c r="Q24" s="94" t="s">
        <v>126</v>
      </c>
      <c r="R24" s="167">
        <v>9</v>
      </c>
      <c r="S24" s="94" t="s">
        <v>154</v>
      </c>
      <c r="T24" s="167">
        <v>16</v>
      </c>
      <c r="U24" s="94" t="s">
        <v>198</v>
      </c>
      <c r="V24" s="167">
        <v>1</v>
      </c>
      <c r="W24" s="94" t="s">
        <v>131</v>
      </c>
      <c r="X24" s="167">
        <v>8</v>
      </c>
      <c r="Y24" s="94" t="s">
        <v>144</v>
      </c>
      <c r="Z24" s="167">
        <v>12</v>
      </c>
      <c r="AA24" s="94" t="s">
        <v>141</v>
      </c>
      <c r="AB24" s="167">
        <v>6</v>
      </c>
      <c r="AC24" s="94" t="s">
        <v>152</v>
      </c>
      <c r="AD24" s="167">
        <v>13</v>
      </c>
      <c r="AE24" s="94" t="s">
        <v>134</v>
      </c>
      <c r="AF24" s="167">
        <v>2</v>
      </c>
      <c r="AG24" s="94" t="s">
        <v>137</v>
      </c>
      <c r="AH24" s="167">
        <v>5</v>
      </c>
      <c r="AI24" s="5">
        <f t="shared" si="0"/>
        <v>136</v>
      </c>
      <c r="AJ24" s="5">
        <f t="shared" si="1"/>
        <v>97</v>
      </c>
    </row>
    <row r="25" spans="1:36" x14ac:dyDescent="0.3">
      <c r="A25">
        <f t="shared" si="2"/>
        <v>20</v>
      </c>
      <c r="B25" s="70" t="str">
        <f>'Week 1'!B25</f>
        <v>Brett J.</v>
      </c>
      <c r="C25" s="95" t="s">
        <v>143</v>
      </c>
      <c r="D25" s="96">
        <v>8</v>
      </c>
      <c r="E25" s="95" t="s">
        <v>163</v>
      </c>
      <c r="F25" s="96">
        <v>3</v>
      </c>
      <c r="G25" s="95" t="s">
        <v>160</v>
      </c>
      <c r="H25" s="96">
        <v>11</v>
      </c>
      <c r="I25" s="95" t="s">
        <v>161</v>
      </c>
      <c r="J25" s="96">
        <v>14</v>
      </c>
      <c r="K25" s="95" t="s">
        <v>155</v>
      </c>
      <c r="L25" s="96">
        <v>15</v>
      </c>
      <c r="M25" s="95" t="s">
        <v>142</v>
      </c>
      <c r="N25" s="96">
        <v>2</v>
      </c>
      <c r="O25" s="95" t="s">
        <v>123</v>
      </c>
      <c r="P25" s="96">
        <v>6</v>
      </c>
      <c r="Q25" s="95" t="s">
        <v>126</v>
      </c>
      <c r="R25" s="96">
        <v>10</v>
      </c>
      <c r="S25" s="95" t="s">
        <v>154</v>
      </c>
      <c r="T25" s="96">
        <v>16</v>
      </c>
      <c r="U25" s="95" t="s">
        <v>136</v>
      </c>
      <c r="V25" s="96">
        <v>9</v>
      </c>
      <c r="W25" s="95" t="s">
        <v>149</v>
      </c>
      <c r="X25" s="96">
        <v>1</v>
      </c>
      <c r="Y25" s="95" t="s">
        <v>144</v>
      </c>
      <c r="Z25" s="96">
        <v>12</v>
      </c>
      <c r="AA25" s="95" t="s">
        <v>141</v>
      </c>
      <c r="AB25" s="96">
        <v>4</v>
      </c>
      <c r="AC25" s="95" t="s">
        <v>152</v>
      </c>
      <c r="AD25" s="96">
        <v>13</v>
      </c>
      <c r="AE25" s="95" t="s">
        <v>134</v>
      </c>
      <c r="AF25" s="96">
        <v>5</v>
      </c>
      <c r="AG25" s="95" t="s">
        <v>127</v>
      </c>
      <c r="AH25" s="96">
        <v>7</v>
      </c>
      <c r="AI25" s="8">
        <f t="shared" si="0"/>
        <v>136</v>
      </c>
      <c r="AJ25" s="8">
        <f t="shared" si="1"/>
        <v>92</v>
      </c>
    </row>
    <row r="26" spans="1:36" x14ac:dyDescent="0.3">
      <c r="A26">
        <f t="shared" si="2"/>
        <v>2</v>
      </c>
      <c r="B26" s="85" t="str">
        <f>'Week 1'!B26</f>
        <v>Derek</v>
      </c>
      <c r="C26" s="94" t="s">
        <v>143</v>
      </c>
      <c r="D26" s="167">
        <v>5</v>
      </c>
      <c r="E26" s="94" t="s">
        <v>129</v>
      </c>
      <c r="F26" s="167">
        <v>12</v>
      </c>
      <c r="G26" s="94" t="s">
        <v>160</v>
      </c>
      <c r="H26" s="167">
        <v>10</v>
      </c>
      <c r="I26" s="94" t="s">
        <v>161</v>
      </c>
      <c r="J26" s="167">
        <v>15</v>
      </c>
      <c r="K26" s="94" t="s">
        <v>155</v>
      </c>
      <c r="L26" s="167">
        <v>13</v>
      </c>
      <c r="M26" s="94" t="s">
        <v>138</v>
      </c>
      <c r="N26" s="167">
        <v>6</v>
      </c>
      <c r="O26" s="94" t="s">
        <v>123</v>
      </c>
      <c r="P26" s="167">
        <v>8</v>
      </c>
      <c r="Q26" s="94" t="s">
        <v>126</v>
      </c>
      <c r="R26" s="167">
        <v>4</v>
      </c>
      <c r="S26" s="94" t="s">
        <v>154</v>
      </c>
      <c r="T26" s="167">
        <v>16</v>
      </c>
      <c r="U26" s="94" t="s">
        <v>136</v>
      </c>
      <c r="V26" s="167">
        <v>9</v>
      </c>
      <c r="W26" s="94" t="s">
        <v>149</v>
      </c>
      <c r="X26" s="167">
        <v>3</v>
      </c>
      <c r="Y26" s="94" t="s">
        <v>144</v>
      </c>
      <c r="Z26" s="167">
        <v>11</v>
      </c>
      <c r="AA26" s="94" t="s">
        <v>162</v>
      </c>
      <c r="AB26" s="167">
        <v>2</v>
      </c>
      <c r="AC26" s="94" t="s">
        <v>152</v>
      </c>
      <c r="AD26" s="167">
        <v>14</v>
      </c>
      <c r="AE26" s="94" t="s">
        <v>134</v>
      </c>
      <c r="AF26" s="167">
        <v>7</v>
      </c>
      <c r="AG26" s="94" t="s">
        <v>127</v>
      </c>
      <c r="AH26" s="167">
        <v>1</v>
      </c>
      <c r="AI26" s="5">
        <f t="shared" si="0"/>
        <v>136</v>
      </c>
      <c r="AJ26" s="5">
        <f t="shared" si="1"/>
        <v>112</v>
      </c>
    </row>
    <row r="27" spans="1:36" ht="15.65" thickBot="1" x14ac:dyDescent="0.35">
      <c r="A27">
        <f t="shared" si="2"/>
        <v>17</v>
      </c>
      <c r="B27" s="70" t="str">
        <f>'Week 1'!B27</f>
        <v>Colby</v>
      </c>
      <c r="C27" s="95" t="s">
        <v>147</v>
      </c>
      <c r="D27" s="96">
        <v>4</v>
      </c>
      <c r="E27" s="95" t="s">
        <v>371</v>
      </c>
      <c r="F27" s="96">
        <v>5</v>
      </c>
      <c r="G27" s="95" t="s">
        <v>160</v>
      </c>
      <c r="H27" s="96">
        <v>6</v>
      </c>
      <c r="I27" s="95" t="s">
        <v>161</v>
      </c>
      <c r="J27" s="96">
        <v>16</v>
      </c>
      <c r="K27" s="95" t="s">
        <v>155</v>
      </c>
      <c r="L27" s="96">
        <v>13</v>
      </c>
      <c r="M27" s="95" t="s">
        <v>138</v>
      </c>
      <c r="N27" s="96">
        <v>1</v>
      </c>
      <c r="O27" s="95" t="s">
        <v>123</v>
      </c>
      <c r="P27" s="96">
        <v>7</v>
      </c>
      <c r="Q27" s="95" t="s">
        <v>145</v>
      </c>
      <c r="R27" s="96">
        <v>2</v>
      </c>
      <c r="S27" s="95" t="s">
        <v>154</v>
      </c>
      <c r="T27" s="96">
        <v>15</v>
      </c>
      <c r="U27" s="95" t="s">
        <v>136</v>
      </c>
      <c r="V27" s="96">
        <v>8</v>
      </c>
      <c r="W27" s="95" t="s">
        <v>149</v>
      </c>
      <c r="X27" s="96">
        <v>9</v>
      </c>
      <c r="Y27" s="95" t="s">
        <v>144</v>
      </c>
      <c r="Z27" s="96">
        <v>10</v>
      </c>
      <c r="AA27" s="95" t="s">
        <v>141</v>
      </c>
      <c r="AB27" s="96">
        <v>3</v>
      </c>
      <c r="AC27" s="95" t="s">
        <v>152</v>
      </c>
      <c r="AD27" s="96">
        <v>14</v>
      </c>
      <c r="AE27" s="95" t="s">
        <v>134</v>
      </c>
      <c r="AF27" s="96">
        <v>12</v>
      </c>
      <c r="AG27" s="160" t="s">
        <v>127</v>
      </c>
      <c r="AH27" s="96">
        <v>11</v>
      </c>
      <c r="AI27" s="8">
        <f t="shared" si="0"/>
        <v>136</v>
      </c>
      <c r="AJ27" s="8">
        <f t="shared" si="1"/>
        <v>96</v>
      </c>
    </row>
    <row r="28" spans="1:36" ht="15.65" thickBot="1" x14ac:dyDescent="0.35">
      <c r="A28">
        <f t="shared" si="2"/>
        <v>25</v>
      </c>
      <c r="B28" s="85" t="str">
        <f>'Week 1'!B28</f>
        <v>Bret F.</v>
      </c>
      <c r="C28" s="94" t="s">
        <v>143</v>
      </c>
      <c r="D28" s="167">
        <v>4</v>
      </c>
      <c r="E28" s="94" t="s">
        <v>129</v>
      </c>
      <c r="F28" s="167">
        <v>11</v>
      </c>
      <c r="G28" s="94" t="s">
        <v>153</v>
      </c>
      <c r="H28" s="167">
        <v>2</v>
      </c>
      <c r="I28" s="94" t="s">
        <v>161</v>
      </c>
      <c r="J28" s="167">
        <v>15</v>
      </c>
      <c r="K28" s="94" t="s">
        <v>155</v>
      </c>
      <c r="L28" s="167">
        <v>3</v>
      </c>
      <c r="M28" s="94" t="s">
        <v>138</v>
      </c>
      <c r="N28" s="167">
        <v>1</v>
      </c>
      <c r="O28" s="94" t="s">
        <v>123</v>
      </c>
      <c r="P28" s="167">
        <v>5</v>
      </c>
      <c r="Q28" s="94" t="s">
        <v>126</v>
      </c>
      <c r="R28" s="167">
        <v>10</v>
      </c>
      <c r="S28" s="94" t="s">
        <v>154</v>
      </c>
      <c r="T28" s="167">
        <v>12</v>
      </c>
      <c r="U28" s="94" t="s">
        <v>136</v>
      </c>
      <c r="V28" s="167">
        <v>8</v>
      </c>
      <c r="W28" s="94" t="s">
        <v>131</v>
      </c>
      <c r="X28" s="167">
        <v>9</v>
      </c>
      <c r="Y28" s="94" t="s">
        <v>144</v>
      </c>
      <c r="Z28" s="167">
        <v>13</v>
      </c>
      <c r="AA28" s="94" t="s">
        <v>141</v>
      </c>
      <c r="AB28" s="167">
        <v>6</v>
      </c>
      <c r="AC28" s="94" t="s">
        <v>152</v>
      </c>
      <c r="AD28" s="167">
        <v>14</v>
      </c>
      <c r="AE28" s="94" t="s">
        <v>134</v>
      </c>
      <c r="AF28" s="150">
        <v>7</v>
      </c>
      <c r="AG28" s="152" t="s">
        <v>127</v>
      </c>
      <c r="AH28" s="5">
        <v>16</v>
      </c>
      <c r="AI28" s="5">
        <f t="shared" si="0"/>
        <v>136</v>
      </c>
      <c r="AJ28" s="5">
        <f t="shared" si="1"/>
        <v>75</v>
      </c>
    </row>
    <row r="29" spans="1:36" ht="15.65" thickBot="1" x14ac:dyDescent="0.35">
      <c r="A29">
        <f t="shared" si="2"/>
        <v>1</v>
      </c>
      <c r="B29" s="93" t="str">
        <f>'Week 1'!B29</f>
        <v>Chad</v>
      </c>
      <c r="C29" s="95" t="s">
        <v>143</v>
      </c>
      <c r="D29" s="96">
        <v>16</v>
      </c>
      <c r="E29" s="95" t="s">
        <v>129</v>
      </c>
      <c r="F29" s="96">
        <v>9</v>
      </c>
      <c r="G29" s="95" t="s">
        <v>160</v>
      </c>
      <c r="H29" s="96">
        <v>10</v>
      </c>
      <c r="I29" s="95" t="s">
        <v>161</v>
      </c>
      <c r="J29" s="96">
        <v>13</v>
      </c>
      <c r="K29" s="95" t="s">
        <v>155</v>
      </c>
      <c r="L29" s="96">
        <v>11</v>
      </c>
      <c r="M29" s="95" t="s">
        <v>138</v>
      </c>
      <c r="N29" s="96">
        <v>6</v>
      </c>
      <c r="O29" s="95" t="s">
        <v>135</v>
      </c>
      <c r="P29" s="96">
        <v>4</v>
      </c>
      <c r="Q29" s="95" t="s">
        <v>126</v>
      </c>
      <c r="R29" s="96">
        <v>5</v>
      </c>
      <c r="S29" s="95" t="s">
        <v>154</v>
      </c>
      <c r="T29" s="96">
        <v>14</v>
      </c>
      <c r="U29" s="95" t="s">
        <v>136</v>
      </c>
      <c r="V29" s="96">
        <v>7</v>
      </c>
      <c r="W29" s="95" t="s">
        <v>131</v>
      </c>
      <c r="X29" s="96">
        <v>2</v>
      </c>
      <c r="Y29" s="95" t="s">
        <v>144</v>
      </c>
      <c r="Z29" s="96">
        <v>8</v>
      </c>
      <c r="AA29" s="95" t="s">
        <v>162</v>
      </c>
      <c r="AB29" s="96">
        <v>3</v>
      </c>
      <c r="AC29" s="95" t="s">
        <v>152</v>
      </c>
      <c r="AD29" s="96">
        <v>12</v>
      </c>
      <c r="AE29" s="95" t="s">
        <v>128</v>
      </c>
      <c r="AF29" s="96">
        <v>1</v>
      </c>
      <c r="AG29" s="95" t="s">
        <v>346</v>
      </c>
      <c r="AH29" s="96">
        <v>15</v>
      </c>
      <c r="AI29" s="47">
        <f t="shared" si="0"/>
        <v>136</v>
      </c>
      <c r="AJ29" s="48">
        <f t="shared" si="1"/>
        <v>120</v>
      </c>
    </row>
    <row r="30" spans="1:36" ht="15.65" thickBot="1" x14ac:dyDescent="0.35">
      <c r="B30" s="27" t="s">
        <v>15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64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5" spans="2:36" ht="15.65" thickBot="1" x14ac:dyDescent="0.35"/>
    <row r="36" spans="2:36" ht="15.65" thickBot="1" x14ac:dyDescent="0.35">
      <c r="B36" s="21" t="s">
        <v>0</v>
      </c>
      <c r="C36" s="183" t="s">
        <v>143</v>
      </c>
      <c r="D36" s="183"/>
      <c r="E36" s="183" t="s">
        <v>129</v>
      </c>
      <c r="F36" s="183"/>
      <c r="G36" s="183" t="s">
        <v>160</v>
      </c>
      <c r="H36" s="183"/>
      <c r="I36" s="183" t="s">
        <v>161</v>
      </c>
      <c r="J36" s="183"/>
      <c r="K36" s="183" t="s">
        <v>155</v>
      </c>
      <c r="L36" s="183"/>
      <c r="M36" s="183" t="s">
        <v>138</v>
      </c>
      <c r="N36" s="183"/>
      <c r="O36" s="183" t="s">
        <v>135</v>
      </c>
      <c r="P36" s="183"/>
      <c r="Q36" s="183" t="s">
        <v>145</v>
      </c>
      <c r="R36" s="183"/>
      <c r="S36" s="183" t="s">
        <v>154</v>
      </c>
      <c r="T36" s="183"/>
      <c r="U36" s="183" t="s">
        <v>136</v>
      </c>
      <c r="V36" s="183"/>
      <c r="W36" s="183" t="s">
        <v>149</v>
      </c>
      <c r="X36" s="183"/>
      <c r="Y36" s="183" t="s">
        <v>148</v>
      </c>
      <c r="Z36" s="183"/>
      <c r="AA36" s="183" t="s">
        <v>162</v>
      </c>
      <c r="AB36" s="183"/>
      <c r="AC36" s="183" t="s">
        <v>152</v>
      </c>
      <c r="AD36" s="183"/>
      <c r="AE36" s="183" t="s">
        <v>134</v>
      </c>
      <c r="AF36" s="183"/>
      <c r="AG36" s="183" t="s">
        <v>137</v>
      </c>
      <c r="AH36" s="183"/>
      <c r="AI36" s="18"/>
    </row>
    <row r="37" spans="2:36" x14ac:dyDescent="0.3">
      <c r="B37" s="20" t="str">
        <f t="shared" ref="B37:B62" si="3">B4</f>
        <v>Tyson</v>
      </c>
      <c r="C37" s="174">
        <f t="shared" ref="C37:AG52" si="4">IF(C4=C$36,D4,"-")</f>
        <v>7</v>
      </c>
      <c r="D37" s="174"/>
      <c r="E37" s="174">
        <f t="shared" si="4"/>
        <v>10</v>
      </c>
      <c r="F37" s="174"/>
      <c r="G37" s="174" t="str">
        <f t="shared" si="4"/>
        <v>-</v>
      </c>
      <c r="H37" s="174"/>
      <c r="I37" s="174">
        <f t="shared" si="4"/>
        <v>12</v>
      </c>
      <c r="J37" s="174"/>
      <c r="K37" s="174">
        <f t="shared" si="4"/>
        <v>13</v>
      </c>
      <c r="L37" s="174"/>
      <c r="M37" s="174">
        <f t="shared" si="4"/>
        <v>2</v>
      </c>
      <c r="N37" s="174"/>
      <c r="O37" s="174" t="str">
        <f t="shared" si="4"/>
        <v>-</v>
      </c>
      <c r="P37" s="174"/>
      <c r="Q37" s="174" t="str">
        <f t="shared" si="4"/>
        <v>-</v>
      </c>
      <c r="R37" s="174"/>
      <c r="S37" s="174">
        <f t="shared" si="4"/>
        <v>14</v>
      </c>
      <c r="T37" s="174"/>
      <c r="U37" s="174">
        <f t="shared" si="4"/>
        <v>9</v>
      </c>
      <c r="V37" s="174"/>
      <c r="W37" s="174">
        <f t="shared" si="4"/>
        <v>8</v>
      </c>
      <c r="X37" s="174"/>
      <c r="Y37" s="174" t="str">
        <f t="shared" si="4"/>
        <v>-</v>
      </c>
      <c r="Z37" s="174"/>
      <c r="AA37" s="174" t="str">
        <f t="shared" si="4"/>
        <v>-</v>
      </c>
      <c r="AB37" s="174"/>
      <c r="AC37" s="174">
        <f t="shared" si="4"/>
        <v>16</v>
      </c>
      <c r="AD37" s="174"/>
      <c r="AE37" s="174">
        <f t="shared" si="4"/>
        <v>1</v>
      </c>
      <c r="AF37" s="174"/>
      <c r="AG37" s="174">
        <f t="shared" si="4"/>
        <v>15</v>
      </c>
      <c r="AH37" s="174"/>
      <c r="AJ37" s="19">
        <f t="shared" ref="AJ37:AJ62" si="5">COUNTIF(C37:AH37,"&gt;=1")</f>
        <v>11</v>
      </c>
    </row>
    <row r="38" spans="2:36" x14ac:dyDescent="0.3">
      <c r="B38" s="91" t="str">
        <f t="shared" si="3"/>
        <v>Ben</v>
      </c>
      <c r="C38" s="172" t="str">
        <f t="shared" si="4"/>
        <v>-</v>
      </c>
      <c r="D38" s="172"/>
      <c r="E38" s="172">
        <f t="shared" si="4"/>
        <v>15</v>
      </c>
      <c r="F38" s="172"/>
      <c r="G38" s="172" t="str">
        <f t="shared" si="4"/>
        <v>-</v>
      </c>
      <c r="H38" s="172"/>
      <c r="I38" s="172">
        <f t="shared" si="4"/>
        <v>12</v>
      </c>
      <c r="J38" s="172"/>
      <c r="K38" s="172">
        <f t="shared" si="4"/>
        <v>14</v>
      </c>
      <c r="L38" s="172"/>
      <c r="M38" s="172">
        <f t="shared" si="4"/>
        <v>11</v>
      </c>
      <c r="N38" s="172"/>
      <c r="O38" s="172" t="str">
        <f t="shared" si="4"/>
        <v>-</v>
      </c>
      <c r="P38" s="172"/>
      <c r="Q38" s="172">
        <f t="shared" si="4"/>
        <v>8</v>
      </c>
      <c r="R38" s="172"/>
      <c r="S38" s="172">
        <f t="shared" si="4"/>
        <v>16</v>
      </c>
      <c r="T38" s="172"/>
      <c r="U38" s="172">
        <f t="shared" si="4"/>
        <v>3</v>
      </c>
      <c r="V38" s="172"/>
      <c r="W38" s="172" t="str">
        <f t="shared" si="4"/>
        <v>-</v>
      </c>
      <c r="X38" s="172"/>
      <c r="Y38" s="172" t="str">
        <f t="shared" si="4"/>
        <v>-</v>
      </c>
      <c r="Z38" s="172"/>
      <c r="AA38" s="172">
        <f t="shared" si="4"/>
        <v>4</v>
      </c>
      <c r="AB38" s="172"/>
      <c r="AC38" s="172">
        <f t="shared" si="4"/>
        <v>13</v>
      </c>
      <c r="AD38" s="172"/>
      <c r="AE38" s="172">
        <f t="shared" si="4"/>
        <v>1</v>
      </c>
      <c r="AF38" s="172"/>
      <c r="AG38" s="172" t="str">
        <f t="shared" si="4"/>
        <v>-</v>
      </c>
      <c r="AH38" s="172"/>
      <c r="AJ38" s="19">
        <f t="shared" si="5"/>
        <v>10</v>
      </c>
    </row>
    <row r="39" spans="2:36" x14ac:dyDescent="0.3">
      <c r="B39" s="10" t="str">
        <f t="shared" si="3"/>
        <v>Trevor</v>
      </c>
      <c r="C39" s="174">
        <f t="shared" si="4"/>
        <v>10</v>
      </c>
      <c r="D39" s="174"/>
      <c r="E39" s="174">
        <f t="shared" si="4"/>
        <v>11</v>
      </c>
      <c r="F39" s="174"/>
      <c r="G39" s="174" t="str">
        <f t="shared" si="4"/>
        <v>-</v>
      </c>
      <c r="H39" s="174"/>
      <c r="I39" s="174">
        <f t="shared" si="4"/>
        <v>13</v>
      </c>
      <c r="J39" s="174"/>
      <c r="K39" s="174">
        <f t="shared" si="4"/>
        <v>15</v>
      </c>
      <c r="L39" s="174"/>
      <c r="M39" s="174" t="str">
        <f t="shared" si="4"/>
        <v>-</v>
      </c>
      <c r="N39" s="174"/>
      <c r="O39" s="174">
        <f t="shared" si="4"/>
        <v>2</v>
      </c>
      <c r="P39" s="174"/>
      <c r="Q39" s="174" t="str">
        <f t="shared" si="4"/>
        <v>-</v>
      </c>
      <c r="R39" s="174"/>
      <c r="S39" s="174">
        <f t="shared" si="4"/>
        <v>16</v>
      </c>
      <c r="T39" s="174"/>
      <c r="U39" s="174">
        <f t="shared" si="4"/>
        <v>7</v>
      </c>
      <c r="V39" s="174"/>
      <c r="W39" s="174" t="str">
        <f t="shared" si="4"/>
        <v>-</v>
      </c>
      <c r="X39" s="174"/>
      <c r="Y39" s="174" t="str">
        <f t="shared" si="4"/>
        <v>-</v>
      </c>
      <c r="Z39" s="174"/>
      <c r="AA39" s="174">
        <f t="shared" si="4"/>
        <v>1</v>
      </c>
      <c r="AB39" s="174"/>
      <c r="AC39" s="174">
        <f t="shared" si="4"/>
        <v>14</v>
      </c>
      <c r="AD39" s="174"/>
      <c r="AE39" s="174">
        <f t="shared" si="4"/>
        <v>6</v>
      </c>
      <c r="AF39" s="174"/>
      <c r="AG39" s="174" t="str">
        <f t="shared" si="4"/>
        <v>-</v>
      </c>
      <c r="AH39" s="174"/>
      <c r="AJ39" s="19">
        <f t="shared" si="5"/>
        <v>10</v>
      </c>
    </row>
    <row r="40" spans="2:36" x14ac:dyDescent="0.3">
      <c r="B40" s="91" t="str">
        <f t="shared" si="3"/>
        <v>Alex</v>
      </c>
      <c r="C40" s="172" t="str">
        <f t="shared" si="4"/>
        <v>-</v>
      </c>
      <c r="D40" s="172"/>
      <c r="E40" s="172">
        <f t="shared" si="4"/>
        <v>13</v>
      </c>
      <c r="F40" s="172"/>
      <c r="G40" s="172">
        <f t="shared" si="4"/>
        <v>5</v>
      </c>
      <c r="H40" s="172"/>
      <c r="I40" s="172">
        <f t="shared" si="4"/>
        <v>11</v>
      </c>
      <c r="J40" s="172"/>
      <c r="K40" s="172">
        <f t="shared" si="4"/>
        <v>14</v>
      </c>
      <c r="L40" s="172"/>
      <c r="M40" s="172">
        <f t="shared" si="4"/>
        <v>1</v>
      </c>
      <c r="N40" s="172"/>
      <c r="O40" s="172" t="str">
        <f t="shared" si="4"/>
        <v>-</v>
      </c>
      <c r="P40" s="172"/>
      <c r="Q40" s="172" t="str">
        <f t="shared" si="4"/>
        <v>-</v>
      </c>
      <c r="R40" s="172"/>
      <c r="S40" s="172">
        <f t="shared" si="4"/>
        <v>16</v>
      </c>
      <c r="T40" s="172"/>
      <c r="U40" s="172">
        <f t="shared" si="4"/>
        <v>2</v>
      </c>
      <c r="V40" s="172"/>
      <c r="W40" s="172" t="str">
        <f t="shared" si="4"/>
        <v>-</v>
      </c>
      <c r="X40" s="172"/>
      <c r="Y40" s="172" t="str">
        <f t="shared" si="4"/>
        <v>-</v>
      </c>
      <c r="Z40" s="172"/>
      <c r="AA40" s="172">
        <f t="shared" si="4"/>
        <v>8</v>
      </c>
      <c r="AB40" s="172"/>
      <c r="AC40" s="172">
        <f t="shared" si="4"/>
        <v>15</v>
      </c>
      <c r="AD40" s="172"/>
      <c r="AE40" s="172">
        <f t="shared" si="4"/>
        <v>9</v>
      </c>
      <c r="AF40" s="172"/>
      <c r="AG40" s="172">
        <f t="shared" si="4"/>
        <v>6</v>
      </c>
      <c r="AH40" s="172"/>
      <c r="AJ40" s="19">
        <f t="shared" si="5"/>
        <v>11</v>
      </c>
    </row>
    <row r="41" spans="2:36" x14ac:dyDescent="0.3">
      <c r="B41" s="10" t="str">
        <f t="shared" si="3"/>
        <v>Katelyn</v>
      </c>
      <c r="C41" s="174">
        <f t="shared" si="4"/>
        <v>10</v>
      </c>
      <c r="D41" s="174"/>
      <c r="E41" s="174">
        <f t="shared" si="4"/>
        <v>11</v>
      </c>
      <c r="F41" s="174"/>
      <c r="G41" s="174">
        <f t="shared" si="4"/>
        <v>4</v>
      </c>
      <c r="H41" s="174"/>
      <c r="I41" s="174">
        <f t="shared" si="4"/>
        <v>15</v>
      </c>
      <c r="J41" s="174"/>
      <c r="K41" s="174">
        <f t="shared" si="4"/>
        <v>13</v>
      </c>
      <c r="L41" s="174"/>
      <c r="M41" s="174">
        <f t="shared" si="4"/>
        <v>9</v>
      </c>
      <c r="N41" s="174"/>
      <c r="O41" s="174" t="str">
        <f t="shared" si="4"/>
        <v>-</v>
      </c>
      <c r="P41" s="174"/>
      <c r="Q41" s="174" t="str">
        <f t="shared" si="4"/>
        <v>-</v>
      </c>
      <c r="R41" s="174"/>
      <c r="S41" s="174">
        <f t="shared" si="4"/>
        <v>16</v>
      </c>
      <c r="T41" s="174"/>
      <c r="U41" s="174">
        <f t="shared" si="4"/>
        <v>6</v>
      </c>
      <c r="V41" s="174"/>
      <c r="W41" s="174" t="str">
        <f t="shared" si="4"/>
        <v>-</v>
      </c>
      <c r="X41" s="174"/>
      <c r="Y41" s="174" t="str">
        <f t="shared" si="4"/>
        <v>-</v>
      </c>
      <c r="Z41" s="174"/>
      <c r="AA41" s="174" t="str">
        <f t="shared" si="4"/>
        <v>-</v>
      </c>
      <c r="AB41" s="174"/>
      <c r="AC41" s="174">
        <f t="shared" si="4"/>
        <v>14</v>
      </c>
      <c r="AD41" s="174"/>
      <c r="AE41" s="174" t="str">
        <f t="shared" si="4"/>
        <v>-</v>
      </c>
      <c r="AF41" s="174"/>
      <c r="AG41" s="174">
        <f t="shared" si="4"/>
        <v>2</v>
      </c>
      <c r="AH41" s="174"/>
      <c r="AJ41" s="19">
        <f t="shared" si="5"/>
        <v>10</v>
      </c>
    </row>
    <row r="42" spans="2:36" x14ac:dyDescent="0.3">
      <c r="B42" s="91" t="str">
        <f t="shared" si="3"/>
        <v>Shelby</v>
      </c>
      <c r="C42" s="172">
        <f t="shared" si="4"/>
        <v>9</v>
      </c>
      <c r="D42" s="172"/>
      <c r="E42" s="172">
        <f t="shared" si="4"/>
        <v>11</v>
      </c>
      <c r="F42" s="172"/>
      <c r="G42" s="172">
        <f t="shared" si="4"/>
        <v>7</v>
      </c>
      <c r="H42" s="172"/>
      <c r="I42" s="172">
        <f t="shared" si="4"/>
        <v>16</v>
      </c>
      <c r="J42" s="172"/>
      <c r="K42" s="172">
        <f t="shared" si="4"/>
        <v>10</v>
      </c>
      <c r="L42" s="172"/>
      <c r="M42" s="172" t="str">
        <f t="shared" si="4"/>
        <v>-</v>
      </c>
      <c r="N42" s="172"/>
      <c r="O42" s="172">
        <f t="shared" si="4"/>
        <v>3</v>
      </c>
      <c r="P42" s="172"/>
      <c r="Q42" s="172" t="str">
        <f t="shared" si="4"/>
        <v>-</v>
      </c>
      <c r="R42" s="172"/>
      <c r="S42" s="172">
        <f t="shared" si="4"/>
        <v>15</v>
      </c>
      <c r="T42" s="172"/>
      <c r="U42" s="172">
        <f t="shared" si="4"/>
        <v>4</v>
      </c>
      <c r="V42" s="172"/>
      <c r="W42" s="172" t="str">
        <f t="shared" si="4"/>
        <v>-</v>
      </c>
      <c r="X42" s="172"/>
      <c r="Y42" s="172" t="str">
        <f t="shared" si="4"/>
        <v>-</v>
      </c>
      <c r="Z42" s="172"/>
      <c r="AA42" s="172">
        <f t="shared" si="4"/>
        <v>2</v>
      </c>
      <c r="AB42" s="172"/>
      <c r="AC42" s="172">
        <f t="shared" si="4"/>
        <v>14</v>
      </c>
      <c r="AD42" s="172"/>
      <c r="AE42" s="172">
        <f t="shared" si="4"/>
        <v>8</v>
      </c>
      <c r="AF42" s="172"/>
      <c r="AG42" s="172" t="str">
        <f t="shared" si="4"/>
        <v>-</v>
      </c>
      <c r="AH42" s="172"/>
      <c r="AJ42" s="19">
        <f t="shared" si="5"/>
        <v>11</v>
      </c>
    </row>
    <row r="43" spans="2:36" x14ac:dyDescent="0.3">
      <c r="B43" s="10" t="str">
        <f t="shared" si="3"/>
        <v>Chris</v>
      </c>
      <c r="C43" s="174" t="str">
        <f t="shared" si="4"/>
        <v>-</v>
      </c>
      <c r="D43" s="174"/>
      <c r="E43" s="174">
        <f t="shared" si="4"/>
        <v>10</v>
      </c>
      <c r="F43" s="174"/>
      <c r="G43" s="174">
        <f t="shared" si="4"/>
        <v>5</v>
      </c>
      <c r="H43" s="174"/>
      <c r="I43" s="174">
        <f t="shared" si="4"/>
        <v>16</v>
      </c>
      <c r="J43" s="174"/>
      <c r="K43" s="174">
        <f t="shared" si="4"/>
        <v>15</v>
      </c>
      <c r="L43" s="174"/>
      <c r="M43" s="174">
        <f t="shared" si="4"/>
        <v>6</v>
      </c>
      <c r="N43" s="174"/>
      <c r="O43" s="174">
        <f t="shared" si="4"/>
        <v>1</v>
      </c>
      <c r="P43" s="174"/>
      <c r="Q43" s="174">
        <f t="shared" si="4"/>
        <v>2</v>
      </c>
      <c r="R43" s="174"/>
      <c r="S43" s="174">
        <f t="shared" si="4"/>
        <v>14</v>
      </c>
      <c r="T43" s="174"/>
      <c r="U43" s="174">
        <f t="shared" si="4"/>
        <v>7</v>
      </c>
      <c r="V43" s="174"/>
      <c r="W43" s="174">
        <f t="shared" si="4"/>
        <v>3</v>
      </c>
      <c r="X43" s="174"/>
      <c r="Y43" s="174" t="str">
        <f t="shared" si="4"/>
        <v>-</v>
      </c>
      <c r="Z43" s="174"/>
      <c r="AA43" s="174" t="str">
        <f t="shared" si="4"/>
        <v>-</v>
      </c>
      <c r="AB43" s="174"/>
      <c r="AC43" s="174">
        <f t="shared" si="4"/>
        <v>12</v>
      </c>
      <c r="AD43" s="174"/>
      <c r="AE43" s="174" t="str">
        <f t="shared" si="4"/>
        <v>-</v>
      </c>
      <c r="AF43" s="174"/>
      <c r="AG43" s="174">
        <f t="shared" si="4"/>
        <v>9</v>
      </c>
      <c r="AH43" s="174"/>
      <c r="AJ43" s="19">
        <f t="shared" si="5"/>
        <v>12</v>
      </c>
    </row>
    <row r="44" spans="2:36" x14ac:dyDescent="0.3">
      <c r="B44" s="91" t="str">
        <f t="shared" si="3"/>
        <v>Jeremy</v>
      </c>
      <c r="C44" s="172">
        <f t="shared" si="4"/>
        <v>4</v>
      </c>
      <c r="D44" s="172"/>
      <c r="E44" s="172">
        <f t="shared" si="4"/>
        <v>8</v>
      </c>
      <c r="F44" s="172"/>
      <c r="G44" s="172">
        <f t="shared" si="4"/>
        <v>9</v>
      </c>
      <c r="H44" s="172"/>
      <c r="I44" s="172">
        <f t="shared" si="4"/>
        <v>15</v>
      </c>
      <c r="J44" s="172"/>
      <c r="K44" s="172">
        <f t="shared" si="4"/>
        <v>10</v>
      </c>
      <c r="L44" s="172"/>
      <c r="M44" s="172">
        <f t="shared" si="4"/>
        <v>11</v>
      </c>
      <c r="N44" s="172"/>
      <c r="O44" s="172">
        <f t="shared" si="4"/>
        <v>5</v>
      </c>
      <c r="P44" s="172"/>
      <c r="Q44" s="172" t="str">
        <f t="shared" si="4"/>
        <v>-</v>
      </c>
      <c r="R44" s="172"/>
      <c r="S44" s="172">
        <f t="shared" si="4"/>
        <v>16</v>
      </c>
      <c r="T44" s="172"/>
      <c r="U44" s="172">
        <f t="shared" si="4"/>
        <v>6</v>
      </c>
      <c r="V44" s="172"/>
      <c r="W44" s="172">
        <f t="shared" si="4"/>
        <v>1</v>
      </c>
      <c r="X44" s="172"/>
      <c r="Y44" s="172" t="str">
        <f t="shared" si="4"/>
        <v>-</v>
      </c>
      <c r="Z44" s="172"/>
      <c r="AA44" s="172" t="str">
        <f t="shared" si="4"/>
        <v>-</v>
      </c>
      <c r="AB44" s="172"/>
      <c r="AC44" s="172">
        <f t="shared" si="4"/>
        <v>12</v>
      </c>
      <c r="AD44" s="172"/>
      <c r="AE44" s="172" t="str">
        <f t="shared" si="4"/>
        <v>-</v>
      </c>
      <c r="AF44" s="172"/>
      <c r="AG44" s="172" t="str">
        <f t="shared" si="4"/>
        <v>-</v>
      </c>
      <c r="AH44" s="172"/>
      <c r="AJ44" s="19">
        <f t="shared" si="5"/>
        <v>11</v>
      </c>
    </row>
    <row r="45" spans="2:36" x14ac:dyDescent="0.3">
      <c r="B45" s="10" t="str">
        <f t="shared" si="3"/>
        <v>Sam</v>
      </c>
      <c r="C45" s="174" t="str">
        <f t="shared" si="4"/>
        <v>-</v>
      </c>
      <c r="D45" s="174"/>
      <c r="E45" s="174" t="str">
        <f t="shared" si="4"/>
        <v>-</v>
      </c>
      <c r="F45" s="174"/>
      <c r="G45" s="174" t="str">
        <f t="shared" si="4"/>
        <v>-</v>
      </c>
      <c r="H45" s="174"/>
      <c r="I45" s="174" t="str">
        <f t="shared" si="4"/>
        <v>-</v>
      </c>
      <c r="J45" s="174"/>
      <c r="K45" s="174" t="str">
        <f t="shared" si="4"/>
        <v>-</v>
      </c>
      <c r="L45" s="174"/>
      <c r="M45" s="174" t="str">
        <f t="shared" si="4"/>
        <v>-</v>
      </c>
      <c r="N45" s="174"/>
      <c r="O45" s="174" t="str">
        <f t="shared" si="4"/>
        <v>-</v>
      </c>
      <c r="P45" s="174"/>
      <c r="Q45" s="174" t="str">
        <f t="shared" si="4"/>
        <v>-</v>
      </c>
      <c r="R45" s="174"/>
      <c r="S45" s="174" t="str">
        <f t="shared" si="4"/>
        <v>-</v>
      </c>
      <c r="T45" s="174"/>
      <c r="U45" s="174" t="str">
        <f t="shared" si="4"/>
        <v>-</v>
      </c>
      <c r="V45" s="174"/>
      <c r="W45" s="174" t="str">
        <f t="shared" si="4"/>
        <v>-</v>
      </c>
      <c r="X45" s="174"/>
      <c r="Y45" s="174" t="str">
        <f t="shared" si="4"/>
        <v>-</v>
      </c>
      <c r="Z45" s="174"/>
      <c r="AA45" s="174" t="str">
        <f t="shared" si="4"/>
        <v>-</v>
      </c>
      <c r="AB45" s="174"/>
      <c r="AC45" s="174" t="str">
        <f t="shared" si="4"/>
        <v>-</v>
      </c>
      <c r="AD45" s="174"/>
      <c r="AE45" s="174" t="str">
        <f t="shared" si="4"/>
        <v>-</v>
      </c>
      <c r="AF45" s="174"/>
      <c r="AG45" s="174" t="str">
        <f t="shared" si="4"/>
        <v>-</v>
      </c>
      <c r="AH45" s="174"/>
      <c r="AJ45" s="19">
        <f t="shared" si="5"/>
        <v>0</v>
      </c>
    </row>
    <row r="46" spans="2:36" x14ac:dyDescent="0.3">
      <c r="B46" s="91" t="str">
        <f t="shared" si="3"/>
        <v>Cody</v>
      </c>
      <c r="C46" s="172">
        <f t="shared" si="4"/>
        <v>10</v>
      </c>
      <c r="D46" s="172"/>
      <c r="E46" s="172">
        <f t="shared" si="4"/>
        <v>11</v>
      </c>
      <c r="F46" s="172"/>
      <c r="G46" s="172">
        <f t="shared" si="4"/>
        <v>5</v>
      </c>
      <c r="H46" s="172"/>
      <c r="I46" s="172">
        <f t="shared" si="4"/>
        <v>12</v>
      </c>
      <c r="J46" s="172"/>
      <c r="K46" s="172">
        <f t="shared" si="4"/>
        <v>15</v>
      </c>
      <c r="L46" s="172"/>
      <c r="M46" s="172">
        <f t="shared" si="4"/>
        <v>7</v>
      </c>
      <c r="N46" s="172"/>
      <c r="O46" s="172" t="str">
        <f t="shared" si="4"/>
        <v>-</v>
      </c>
      <c r="P46" s="172"/>
      <c r="Q46" s="172" t="str">
        <f t="shared" si="4"/>
        <v>-</v>
      </c>
      <c r="R46" s="172"/>
      <c r="S46" s="172">
        <f t="shared" si="4"/>
        <v>16</v>
      </c>
      <c r="T46" s="172"/>
      <c r="U46" s="172">
        <f t="shared" si="4"/>
        <v>8</v>
      </c>
      <c r="V46" s="172"/>
      <c r="W46" s="172">
        <f t="shared" si="4"/>
        <v>4</v>
      </c>
      <c r="X46" s="172"/>
      <c r="Y46" s="172" t="str">
        <f t="shared" si="4"/>
        <v>-</v>
      </c>
      <c r="Z46" s="172"/>
      <c r="AA46" s="172" t="str">
        <f t="shared" si="4"/>
        <v>-</v>
      </c>
      <c r="AB46" s="172"/>
      <c r="AC46" s="172">
        <f t="shared" si="4"/>
        <v>13</v>
      </c>
      <c r="AD46" s="172"/>
      <c r="AE46" s="172">
        <f t="shared" si="4"/>
        <v>6</v>
      </c>
      <c r="AF46" s="172"/>
      <c r="AG46" s="172" t="str">
        <f t="shared" si="4"/>
        <v>-</v>
      </c>
      <c r="AH46" s="172"/>
      <c r="AJ46" s="19">
        <f t="shared" si="5"/>
        <v>11</v>
      </c>
    </row>
    <row r="47" spans="2:36" x14ac:dyDescent="0.3">
      <c r="B47" s="10" t="str">
        <f t="shared" si="3"/>
        <v>Tom</v>
      </c>
      <c r="C47" s="174">
        <f t="shared" si="4"/>
        <v>13</v>
      </c>
      <c r="D47" s="174"/>
      <c r="E47" s="174">
        <f t="shared" si="4"/>
        <v>14</v>
      </c>
      <c r="F47" s="174"/>
      <c r="G47" s="174" t="str">
        <f t="shared" si="4"/>
        <v>-</v>
      </c>
      <c r="H47" s="174"/>
      <c r="I47" s="174">
        <f t="shared" si="4"/>
        <v>7</v>
      </c>
      <c r="J47" s="174"/>
      <c r="K47" s="174">
        <f t="shared" si="4"/>
        <v>15</v>
      </c>
      <c r="L47" s="174"/>
      <c r="M47" s="174">
        <f t="shared" si="4"/>
        <v>5</v>
      </c>
      <c r="N47" s="174"/>
      <c r="O47" s="174">
        <f t="shared" si="4"/>
        <v>1</v>
      </c>
      <c r="P47" s="174"/>
      <c r="Q47" s="174" t="str">
        <f t="shared" si="4"/>
        <v>-</v>
      </c>
      <c r="R47" s="174"/>
      <c r="S47" s="174">
        <f t="shared" si="4"/>
        <v>16</v>
      </c>
      <c r="T47" s="174"/>
      <c r="U47" s="174" t="str">
        <f t="shared" si="4"/>
        <v>-</v>
      </c>
      <c r="V47" s="174"/>
      <c r="W47" s="174" t="str">
        <f t="shared" si="4"/>
        <v>-</v>
      </c>
      <c r="X47" s="174"/>
      <c r="Y47" s="174" t="str">
        <f t="shared" si="4"/>
        <v>-</v>
      </c>
      <c r="Z47" s="174"/>
      <c r="AA47" s="174" t="str">
        <f t="shared" si="4"/>
        <v>-</v>
      </c>
      <c r="AB47" s="174"/>
      <c r="AC47" s="174">
        <f t="shared" si="4"/>
        <v>11</v>
      </c>
      <c r="AD47" s="174"/>
      <c r="AE47" s="174">
        <f t="shared" si="4"/>
        <v>2</v>
      </c>
      <c r="AF47" s="174"/>
      <c r="AG47" s="174" t="str">
        <f t="shared" si="4"/>
        <v>-</v>
      </c>
      <c r="AH47" s="174"/>
      <c r="AJ47" s="19">
        <f t="shared" si="5"/>
        <v>9</v>
      </c>
    </row>
    <row r="48" spans="2:36" x14ac:dyDescent="0.3">
      <c r="B48" s="91" t="str">
        <f t="shared" si="3"/>
        <v>Austin</v>
      </c>
      <c r="C48" s="172">
        <f t="shared" si="4"/>
        <v>12</v>
      </c>
      <c r="D48" s="172"/>
      <c r="E48" s="172">
        <f t="shared" si="4"/>
        <v>8</v>
      </c>
      <c r="F48" s="172"/>
      <c r="G48" s="172" t="str">
        <f t="shared" si="4"/>
        <v>-</v>
      </c>
      <c r="H48" s="172"/>
      <c r="I48" s="172">
        <f t="shared" si="4"/>
        <v>11</v>
      </c>
      <c r="J48" s="172"/>
      <c r="K48" s="172">
        <f t="shared" si="4"/>
        <v>13</v>
      </c>
      <c r="L48" s="172"/>
      <c r="M48" s="172">
        <f t="shared" si="4"/>
        <v>3</v>
      </c>
      <c r="N48" s="172"/>
      <c r="O48" s="172" t="str">
        <f t="shared" si="4"/>
        <v>-</v>
      </c>
      <c r="P48" s="172"/>
      <c r="Q48" s="172" t="str">
        <f t="shared" si="4"/>
        <v>-</v>
      </c>
      <c r="R48" s="172"/>
      <c r="S48" s="172">
        <f t="shared" si="4"/>
        <v>16</v>
      </c>
      <c r="T48" s="172"/>
      <c r="U48" s="172">
        <f t="shared" si="4"/>
        <v>7</v>
      </c>
      <c r="V48" s="172"/>
      <c r="W48" s="172">
        <f t="shared" si="4"/>
        <v>5</v>
      </c>
      <c r="X48" s="172"/>
      <c r="Y48" s="172" t="str">
        <f t="shared" si="4"/>
        <v>-</v>
      </c>
      <c r="Z48" s="172"/>
      <c r="AA48" s="172" t="str">
        <f t="shared" si="4"/>
        <v>-</v>
      </c>
      <c r="AB48" s="172"/>
      <c r="AC48" s="172">
        <f t="shared" si="4"/>
        <v>15</v>
      </c>
      <c r="AD48" s="172"/>
      <c r="AE48" s="172">
        <f t="shared" si="4"/>
        <v>6</v>
      </c>
      <c r="AF48" s="172"/>
      <c r="AG48" s="172">
        <f t="shared" si="4"/>
        <v>10</v>
      </c>
      <c r="AH48" s="172"/>
      <c r="AJ48" s="19">
        <f t="shared" si="5"/>
        <v>11</v>
      </c>
    </row>
    <row r="49" spans="2:36" x14ac:dyDescent="0.3">
      <c r="B49" s="10" t="str">
        <f t="shared" si="3"/>
        <v>Cecil</v>
      </c>
      <c r="C49" s="174">
        <f t="shared" si="4"/>
        <v>11</v>
      </c>
      <c r="D49" s="174"/>
      <c r="E49" s="174">
        <f t="shared" si="4"/>
        <v>10</v>
      </c>
      <c r="F49" s="174"/>
      <c r="G49" s="174" t="str">
        <f t="shared" si="4"/>
        <v>-</v>
      </c>
      <c r="H49" s="174"/>
      <c r="I49" s="174">
        <f t="shared" si="4"/>
        <v>15</v>
      </c>
      <c r="J49" s="174"/>
      <c r="K49" s="174">
        <f t="shared" si="4"/>
        <v>14</v>
      </c>
      <c r="L49" s="174"/>
      <c r="M49" s="174">
        <f t="shared" si="4"/>
        <v>2</v>
      </c>
      <c r="N49" s="174"/>
      <c r="O49" s="174" t="str">
        <f t="shared" si="4"/>
        <v>-</v>
      </c>
      <c r="P49" s="174"/>
      <c r="Q49" s="174" t="str">
        <f t="shared" si="4"/>
        <v>-</v>
      </c>
      <c r="R49" s="174"/>
      <c r="S49" s="174">
        <f t="shared" si="4"/>
        <v>16</v>
      </c>
      <c r="T49" s="174"/>
      <c r="U49" s="174">
        <f t="shared" si="4"/>
        <v>6</v>
      </c>
      <c r="V49" s="174"/>
      <c r="W49" s="174" t="str">
        <f t="shared" si="4"/>
        <v>-</v>
      </c>
      <c r="X49" s="174"/>
      <c r="Y49" s="174" t="str">
        <f t="shared" si="4"/>
        <v>-</v>
      </c>
      <c r="Z49" s="174"/>
      <c r="AA49" s="174">
        <f t="shared" si="4"/>
        <v>5</v>
      </c>
      <c r="AB49" s="174"/>
      <c r="AC49" s="174">
        <f t="shared" si="4"/>
        <v>12</v>
      </c>
      <c r="AD49" s="174"/>
      <c r="AE49" s="174">
        <f t="shared" si="4"/>
        <v>4</v>
      </c>
      <c r="AF49" s="174"/>
      <c r="AG49" s="174">
        <f t="shared" si="4"/>
        <v>7</v>
      </c>
      <c r="AH49" s="174"/>
      <c r="AJ49" s="19">
        <f t="shared" si="5"/>
        <v>11</v>
      </c>
    </row>
    <row r="50" spans="2:36" x14ac:dyDescent="0.3">
      <c r="B50" s="91" t="str">
        <f t="shared" si="3"/>
        <v>Thadd</v>
      </c>
      <c r="C50" s="172">
        <f t="shared" si="4"/>
        <v>10</v>
      </c>
      <c r="D50" s="172"/>
      <c r="E50" s="172">
        <f t="shared" si="4"/>
        <v>7</v>
      </c>
      <c r="F50" s="172"/>
      <c r="G50" s="172">
        <f t="shared" si="4"/>
        <v>9</v>
      </c>
      <c r="H50" s="172"/>
      <c r="I50" s="172">
        <f t="shared" si="4"/>
        <v>11</v>
      </c>
      <c r="J50" s="172"/>
      <c r="K50" s="172">
        <f t="shared" si="4"/>
        <v>12</v>
      </c>
      <c r="L50" s="172"/>
      <c r="M50" s="172">
        <f t="shared" si="4"/>
        <v>2</v>
      </c>
      <c r="N50" s="172"/>
      <c r="O50" s="172">
        <f t="shared" si="4"/>
        <v>1</v>
      </c>
      <c r="P50" s="172"/>
      <c r="Q50" s="172" t="str">
        <f t="shared" si="4"/>
        <v>-</v>
      </c>
      <c r="R50" s="172"/>
      <c r="S50" s="172">
        <f t="shared" si="4"/>
        <v>15</v>
      </c>
      <c r="T50" s="172"/>
      <c r="U50" s="172">
        <f t="shared" si="4"/>
        <v>4</v>
      </c>
      <c r="V50" s="172"/>
      <c r="W50" s="172" t="str">
        <f t="shared" si="4"/>
        <v>-</v>
      </c>
      <c r="X50" s="172"/>
      <c r="Y50" s="172" t="str">
        <f t="shared" si="4"/>
        <v>-</v>
      </c>
      <c r="Z50" s="172"/>
      <c r="AA50" s="172" t="str">
        <f t="shared" si="4"/>
        <v>-</v>
      </c>
      <c r="AB50" s="172"/>
      <c r="AC50" s="172">
        <f t="shared" si="4"/>
        <v>14</v>
      </c>
      <c r="AD50" s="172"/>
      <c r="AE50" s="172">
        <f t="shared" si="4"/>
        <v>5</v>
      </c>
      <c r="AF50" s="172"/>
      <c r="AG50" s="172">
        <f t="shared" si="4"/>
        <v>16</v>
      </c>
      <c r="AH50" s="172"/>
      <c r="AJ50" s="19">
        <f t="shared" si="5"/>
        <v>12</v>
      </c>
    </row>
    <row r="51" spans="2:36" x14ac:dyDescent="0.3">
      <c r="B51" s="10" t="str">
        <f t="shared" si="3"/>
        <v>Walker</v>
      </c>
      <c r="C51" s="174">
        <f t="shared" si="4"/>
        <v>14</v>
      </c>
      <c r="D51" s="174"/>
      <c r="E51" s="174">
        <f t="shared" si="4"/>
        <v>6</v>
      </c>
      <c r="F51" s="174"/>
      <c r="G51" s="174">
        <f t="shared" si="4"/>
        <v>10</v>
      </c>
      <c r="H51" s="174"/>
      <c r="I51" s="174">
        <f t="shared" si="4"/>
        <v>11</v>
      </c>
      <c r="J51" s="174"/>
      <c r="K51" s="174">
        <f t="shared" si="4"/>
        <v>15</v>
      </c>
      <c r="L51" s="174"/>
      <c r="M51" s="174">
        <f t="shared" si="4"/>
        <v>1</v>
      </c>
      <c r="N51" s="174"/>
      <c r="O51" s="174">
        <f t="shared" si="4"/>
        <v>2</v>
      </c>
      <c r="P51" s="174"/>
      <c r="Q51" s="174" t="str">
        <f t="shared" si="4"/>
        <v>-</v>
      </c>
      <c r="R51" s="174"/>
      <c r="S51" s="174">
        <f t="shared" si="4"/>
        <v>16</v>
      </c>
      <c r="T51" s="174"/>
      <c r="U51" s="174" t="str">
        <f t="shared" si="4"/>
        <v>-</v>
      </c>
      <c r="V51" s="174"/>
      <c r="W51" s="174" t="str">
        <f t="shared" si="4"/>
        <v>-</v>
      </c>
      <c r="X51" s="174"/>
      <c r="Y51" s="174" t="str">
        <f t="shared" si="4"/>
        <v>-</v>
      </c>
      <c r="Z51" s="174"/>
      <c r="AA51" s="174" t="str">
        <f t="shared" si="4"/>
        <v>-</v>
      </c>
      <c r="AB51" s="174"/>
      <c r="AC51" s="174">
        <f t="shared" si="4"/>
        <v>13</v>
      </c>
      <c r="AD51" s="174"/>
      <c r="AE51" s="174" t="str">
        <f t="shared" si="4"/>
        <v>-</v>
      </c>
      <c r="AF51" s="174"/>
      <c r="AG51" s="174">
        <f t="shared" si="4"/>
        <v>8</v>
      </c>
      <c r="AH51" s="174"/>
      <c r="AJ51" s="19">
        <f t="shared" si="5"/>
        <v>10</v>
      </c>
    </row>
    <row r="52" spans="2:36" x14ac:dyDescent="0.3">
      <c r="B52" s="97" t="str">
        <f t="shared" si="3"/>
        <v>A. Little</v>
      </c>
      <c r="C52" s="172" t="str">
        <f t="shared" si="4"/>
        <v>-</v>
      </c>
      <c r="D52" s="172"/>
      <c r="E52" s="172">
        <f t="shared" si="4"/>
        <v>11</v>
      </c>
      <c r="F52" s="172"/>
      <c r="G52" s="172">
        <f t="shared" si="4"/>
        <v>10</v>
      </c>
      <c r="H52" s="172"/>
      <c r="I52" s="172">
        <f t="shared" si="4"/>
        <v>16</v>
      </c>
      <c r="J52" s="172"/>
      <c r="K52" s="172">
        <f t="shared" si="4"/>
        <v>14</v>
      </c>
      <c r="L52" s="172"/>
      <c r="M52" s="172">
        <f t="shared" si="4"/>
        <v>7</v>
      </c>
      <c r="N52" s="172"/>
      <c r="O52" s="172" t="str">
        <f t="shared" si="4"/>
        <v>-</v>
      </c>
      <c r="P52" s="172"/>
      <c r="Q52" s="172" t="str">
        <f t="shared" si="4"/>
        <v>-</v>
      </c>
      <c r="R52" s="172"/>
      <c r="S52" s="172">
        <f t="shared" si="4"/>
        <v>15</v>
      </c>
      <c r="T52" s="172"/>
      <c r="U52" s="172">
        <f t="shared" si="4"/>
        <v>9</v>
      </c>
      <c r="V52" s="172"/>
      <c r="W52" s="172">
        <f t="shared" si="4"/>
        <v>4</v>
      </c>
      <c r="X52" s="172"/>
      <c r="Y52" s="172" t="str">
        <f t="shared" si="4"/>
        <v>-</v>
      </c>
      <c r="Z52" s="172"/>
      <c r="AA52" s="172" t="str">
        <f t="shared" si="4"/>
        <v>-</v>
      </c>
      <c r="AB52" s="172"/>
      <c r="AC52" s="172">
        <f t="shared" si="4"/>
        <v>12</v>
      </c>
      <c r="AD52" s="172"/>
      <c r="AE52" s="172" t="str">
        <f t="shared" si="4"/>
        <v>-</v>
      </c>
      <c r="AF52" s="172"/>
      <c r="AG52" s="172">
        <f t="shared" ref="AG52" si="6">IF(AG19=AG$36,AH19,"-")</f>
        <v>2</v>
      </c>
      <c r="AH52" s="172"/>
      <c r="AI52" s="19"/>
      <c r="AJ52" s="19">
        <f t="shared" si="5"/>
        <v>10</v>
      </c>
    </row>
    <row r="53" spans="2:36" x14ac:dyDescent="0.3">
      <c r="B53" s="10" t="str">
        <f t="shared" si="3"/>
        <v>Carly</v>
      </c>
      <c r="C53" s="174">
        <f t="shared" ref="C53:AG62" si="7">IF(C20=C$36,D20,"-")</f>
        <v>10</v>
      </c>
      <c r="D53" s="174"/>
      <c r="E53" s="174">
        <f t="shared" si="7"/>
        <v>7</v>
      </c>
      <c r="F53" s="174"/>
      <c r="G53" s="174">
        <f t="shared" si="7"/>
        <v>3</v>
      </c>
      <c r="H53" s="174"/>
      <c r="I53" s="174">
        <f t="shared" si="7"/>
        <v>13</v>
      </c>
      <c r="J53" s="174"/>
      <c r="K53" s="174">
        <f t="shared" si="7"/>
        <v>14</v>
      </c>
      <c r="L53" s="174"/>
      <c r="M53" s="174" t="str">
        <f t="shared" si="7"/>
        <v>-</v>
      </c>
      <c r="N53" s="174"/>
      <c r="O53" s="174" t="str">
        <f t="shared" si="7"/>
        <v>-</v>
      </c>
      <c r="P53" s="174"/>
      <c r="Q53" s="174" t="str">
        <f t="shared" si="7"/>
        <v>-</v>
      </c>
      <c r="R53" s="174"/>
      <c r="S53" s="174">
        <f t="shared" si="7"/>
        <v>16</v>
      </c>
      <c r="T53" s="174"/>
      <c r="U53" s="174">
        <f t="shared" si="7"/>
        <v>5</v>
      </c>
      <c r="V53" s="174"/>
      <c r="W53" s="174">
        <f t="shared" si="7"/>
        <v>2</v>
      </c>
      <c r="X53" s="174"/>
      <c r="Y53" s="174" t="str">
        <f t="shared" si="7"/>
        <v>-</v>
      </c>
      <c r="Z53" s="174"/>
      <c r="AA53" s="174" t="str">
        <f t="shared" si="7"/>
        <v>-</v>
      </c>
      <c r="AB53" s="174"/>
      <c r="AC53" s="174">
        <f t="shared" si="7"/>
        <v>12</v>
      </c>
      <c r="AD53" s="174"/>
      <c r="AE53" s="174" t="str">
        <f t="shared" si="7"/>
        <v>-</v>
      </c>
      <c r="AF53" s="174"/>
      <c r="AG53" s="174">
        <f t="shared" si="7"/>
        <v>6</v>
      </c>
      <c r="AH53" s="174"/>
      <c r="AI53" s="19"/>
      <c r="AJ53" s="19">
        <f t="shared" si="5"/>
        <v>10</v>
      </c>
    </row>
    <row r="54" spans="2:36" x14ac:dyDescent="0.3">
      <c r="B54" s="88" t="str">
        <f t="shared" si="3"/>
        <v>Bobbo</v>
      </c>
      <c r="C54" s="172" t="str">
        <f t="shared" si="7"/>
        <v>-</v>
      </c>
      <c r="D54" s="172"/>
      <c r="E54" s="172">
        <f t="shared" si="7"/>
        <v>4</v>
      </c>
      <c r="F54" s="172"/>
      <c r="G54" s="172" t="str">
        <f t="shared" si="7"/>
        <v>-</v>
      </c>
      <c r="H54" s="172"/>
      <c r="I54" s="172">
        <f t="shared" si="7"/>
        <v>14</v>
      </c>
      <c r="J54" s="172"/>
      <c r="K54" s="172">
        <f t="shared" si="7"/>
        <v>15</v>
      </c>
      <c r="L54" s="172"/>
      <c r="M54" s="172">
        <f t="shared" si="7"/>
        <v>6</v>
      </c>
      <c r="N54" s="172"/>
      <c r="O54" s="172" t="str">
        <f t="shared" si="7"/>
        <v>-</v>
      </c>
      <c r="P54" s="172"/>
      <c r="Q54" s="172" t="str">
        <f t="shared" si="7"/>
        <v>-</v>
      </c>
      <c r="R54" s="172"/>
      <c r="S54" s="172">
        <f t="shared" si="7"/>
        <v>13</v>
      </c>
      <c r="T54" s="172"/>
      <c r="U54" s="172">
        <f t="shared" si="7"/>
        <v>9</v>
      </c>
      <c r="V54" s="172"/>
      <c r="W54" s="172" t="str">
        <f t="shared" si="7"/>
        <v>-</v>
      </c>
      <c r="X54" s="172"/>
      <c r="Y54" s="172" t="str">
        <f t="shared" si="7"/>
        <v>-</v>
      </c>
      <c r="Z54" s="172"/>
      <c r="AA54" s="172" t="str">
        <f t="shared" si="7"/>
        <v>-</v>
      </c>
      <c r="AB54" s="172"/>
      <c r="AC54" s="172">
        <f t="shared" si="7"/>
        <v>16</v>
      </c>
      <c r="AD54" s="172"/>
      <c r="AE54" s="172">
        <f t="shared" si="7"/>
        <v>1</v>
      </c>
      <c r="AF54" s="172"/>
      <c r="AG54" s="172" t="str">
        <f t="shared" si="7"/>
        <v>-</v>
      </c>
      <c r="AH54" s="172"/>
      <c r="AI54" s="19"/>
      <c r="AJ54" s="19">
        <f t="shared" si="5"/>
        <v>8</v>
      </c>
    </row>
    <row r="55" spans="2:36" x14ac:dyDescent="0.3">
      <c r="B55" s="83" t="str">
        <f t="shared" si="3"/>
        <v>Trent</v>
      </c>
      <c r="C55" s="174">
        <f t="shared" si="7"/>
        <v>7</v>
      </c>
      <c r="D55" s="174"/>
      <c r="E55" s="174">
        <f t="shared" si="7"/>
        <v>10</v>
      </c>
      <c r="F55" s="174"/>
      <c r="G55" s="174">
        <f t="shared" si="7"/>
        <v>11</v>
      </c>
      <c r="H55" s="174"/>
      <c r="I55" s="174">
        <f t="shared" si="7"/>
        <v>12</v>
      </c>
      <c r="J55" s="174"/>
      <c r="K55" s="174">
        <f t="shared" si="7"/>
        <v>13</v>
      </c>
      <c r="L55" s="174"/>
      <c r="M55" s="174">
        <f t="shared" si="7"/>
        <v>1</v>
      </c>
      <c r="N55" s="174"/>
      <c r="O55" s="174" t="str">
        <f t="shared" si="7"/>
        <v>-</v>
      </c>
      <c r="P55" s="174"/>
      <c r="Q55" s="174" t="str">
        <f t="shared" si="7"/>
        <v>-</v>
      </c>
      <c r="R55" s="174"/>
      <c r="S55" s="174">
        <f t="shared" si="7"/>
        <v>16</v>
      </c>
      <c r="T55" s="174"/>
      <c r="U55" s="174">
        <f t="shared" si="7"/>
        <v>4</v>
      </c>
      <c r="V55" s="174"/>
      <c r="W55" s="174">
        <f t="shared" si="7"/>
        <v>3</v>
      </c>
      <c r="X55" s="174"/>
      <c r="Y55" s="174" t="str">
        <f t="shared" si="7"/>
        <v>-</v>
      </c>
      <c r="Z55" s="174"/>
      <c r="AA55" s="174" t="str">
        <f t="shared" si="7"/>
        <v>-</v>
      </c>
      <c r="AB55" s="174"/>
      <c r="AC55" s="174">
        <f t="shared" si="7"/>
        <v>14</v>
      </c>
      <c r="AD55" s="174"/>
      <c r="AE55" s="174">
        <f t="shared" si="7"/>
        <v>8</v>
      </c>
      <c r="AF55" s="174"/>
      <c r="AG55" s="174" t="str">
        <f t="shared" si="7"/>
        <v>-</v>
      </c>
      <c r="AH55" s="174"/>
      <c r="AI55" s="19"/>
      <c r="AJ55" s="19">
        <f t="shared" si="5"/>
        <v>11</v>
      </c>
    </row>
    <row r="56" spans="2:36" x14ac:dyDescent="0.3">
      <c r="B56" s="88" t="str">
        <f t="shared" si="3"/>
        <v>Dean</v>
      </c>
      <c r="C56" s="172">
        <f t="shared" si="7"/>
        <v>7</v>
      </c>
      <c r="D56" s="172"/>
      <c r="E56" s="172">
        <f t="shared" si="7"/>
        <v>8</v>
      </c>
      <c r="F56" s="172"/>
      <c r="G56" s="172">
        <f t="shared" si="7"/>
        <v>6</v>
      </c>
      <c r="H56" s="172"/>
      <c r="I56" s="172">
        <f t="shared" si="7"/>
        <v>12</v>
      </c>
      <c r="J56" s="172"/>
      <c r="K56" s="172">
        <f t="shared" si="7"/>
        <v>16</v>
      </c>
      <c r="L56" s="172"/>
      <c r="M56" s="172">
        <f t="shared" si="7"/>
        <v>2</v>
      </c>
      <c r="N56" s="172"/>
      <c r="O56" s="172" t="str">
        <f t="shared" si="7"/>
        <v>-</v>
      </c>
      <c r="P56" s="172"/>
      <c r="Q56" s="172" t="str">
        <f t="shared" si="7"/>
        <v>-</v>
      </c>
      <c r="R56" s="172"/>
      <c r="S56" s="172">
        <f t="shared" si="7"/>
        <v>15</v>
      </c>
      <c r="T56" s="172"/>
      <c r="U56" s="172">
        <f t="shared" si="7"/>
        <v>5</v>
      </c>
      <c r="V56" s="172"/>
      <c r="W56" s="172">
        <f t="shared" si="7"/>
        <v>1</v>
      </c>
      <c r="X56" s="172"/>
      <c r="Y56" s="172" t="str">
        <f t="shared" si="7"/>
        <v>-</v>
      </c>
      <c r="Z56" s="172"/>
      <c r="AA56" s="172" t="str">
        <f t="shared" si="7"/>
        <v>-</v>
      </c>
      <c r="AB56" s="172"/>
      <c r="AC56" s="172">
        <f t="shared" si="7"/>
        <v>13</v>
      </c>
      <c r="AD56" s="172"/>
      <c r="AE56" s="172">
        <f t="shared" si="7"/>
        <v>4</v>
      </c>
      <c r="AF56" s="172"/>
      <c r="AG56" s="172" t="str">
        <f t="shared" si="7"/>
        <v>-</v>
      </c>
      <c r="AH56" s="172"/>
      <c r="AI56" s="19"/>
      <c r="AJ56" s="19">
        <f t="shared" si="5"/>
        <v>11</v>
      </c>
    </row>
    <row r="57" spans="2:36" x14ac:dyDescent="0.3">
      <c r="B57" s="83" t="str">
        <f t="shared" si="3"/>
        <v>Randi</v>
      </c>
      <c r="C57" s="174">
        <f t="shared" si="7"/>
        <v>10</v>
      </c>
      <c r="D57" s="174"/>
      <c r="E57" s="174">
        <f t="shared" si="7"/>
        <v>11</v>
      </c>
      <c r="F57" s="174"/>
      <c r="G57" s="174">
        <f t="shared" si="7"/>
        <v>4</v>
      </c>
      <c r="H57" s="174"/>
      <c r="I57" s="174">
        <f t="shared" si="7"/>
        <v>15</v>
      </c>
      <c r="J57" s="174"/>
      <c r="K57" s="174">
        <f t="shared" si="7"/>
        <v>14</v>
      </c>
      <c r="L57" s="174"/>
      <c r="M57" s="174">
        <f t="shared" si="7"/>
        <v>7</v>
      </c>
      <c r="N57" s="174"/>
      <c r="O57" s="174" t="str">
        <f t="shared" si="7"/>
        <v>-</v>
      </c>
      <c r="P57" s="174"/>
      <c r="Q57" s="174" t="str">
        <f t="shared" si="7"/>
        <v>-</v>
      </c>
      <c r="R57" s="174"/>
      <c r="S57" s="174">
        <f t="shared" si="7"/>
        <v>16</v>
      </c>
      <c r="T57" s="174"/>
      <c r="U57" s="174" t="str">
        <f t="shared" si="7"/>
        <v>-</v>
      </c>
      <c r="V57" s="174"/>
      <c r="W57" s="174" t="str">
        <f t="shared" si="7"/>
        <v>-</v>
      </c>
      <c r="X57" s="174"/>
      <c r="Y57" s="174" t="str">
        <f t="shared" si="7"/>
        <v>-</v>
      </c>
      <c r="Z57" s="174"/>
      <c r="AA57" s="174" t="str">
        <f t="shared" si="7"/>
        <v>-</v>
      </c>
      <c r="AB57" s="174"/>
      <c r="AC57" s="174">
        <f t="shared" si="7"/>
        <v>13</v>
      </c>
      <c r="AD57" s="174"/>
      <c r="AE57" s="174">
        <f t="shared" si="7"/>
        <v>2</v>
      </c>
      <c r="AF57" s="174"/>
      <c r="AG57" s="174">
        <f t="shared" si="7"/>
        <v>5</v>
      </c>
      <c r="AH57" s="174"/>
      <c r="AI57" s="19"/>
      <c r="AJ57" s="19">
        <f t="shared" si="5"/>
        <v>10</v>
      </c>
    </row>
    <row r="58" spans="2:36" x14ac:dyDescent="0.3">
      <c r="B58" s="88" t="str">
        <f t="shared" si="3"/>
        <v>Brett J.</v>
      </c>
      <c r="C58" s="172">
        <f t="shared" si="7"/>
        <v>8</v>
      </c>
      <c r="D58" s="172"/>
      <c r="E58" s="172" t="str">
        <f t="shared" si="7"/>
        <v>-</v>
      </c>
      <c r="F58" s="172"/>
      <c r="G58" s="172">
        <f t="shared" si="7"/>
        <v>11</v>
      </c>
      <c r="H58" s="172"/>
      <c r="I58" s="172">
        <f t="shared" si="7"/>
        <v>14</v>
      </c>
      <c r="J58" s="172"/>
      <c r="K58" s="172">
        <f>IF(K25=K$36,L25,"-")</f>
        <v>15</v>
      </c>
      <c r="L58" s="172"/>
      <c r="M58" s="172" t="str">
        <f t="shared" si="7"/>
        <v>-</v>
      </c>
      <c r="N58" s="172"/>
      <c r="O58" s="172" t="str">
        <f t="shared" si="7"/>
        <v>-</v>
      </c>
      <c r="P58" s="172"/>
      <c r="Q58" s="172" t="str">
        <f t="shared" si="7"/>
        <v>-</v>
      </c>
      <c r="R58" s="172"/>
      <c r="S58" s="172">
        <f t="shared" si="7"/>
        <v>16</v>
      </c>
      <c r="T58" s="172"/>
      <c r="U58" s="172">
        <f t="shared" si="7"/>
        <v>9</v>
      </c>
      <c r="V58" s="172"/>
      <c r="W58" s="172">
        <f t="shared" si="7"/>
        <v>1</v>
      </c>
      <c r="X58" s="172"/>
      <c r="Y58" s="172" t="str">
        <f t="shared" si="7"/>
        <v>-</v>
      </c>
      <c r="Z58" s="172"/>
      <c r="AA58" s="172" t="str">
        <f t="shared" si="7"/>
        <v>-</v>
      </c>
      <c r="AB58" s="172"/>
      <c r="AC58" s="172">
        <f t="shared" si="7"/>
        <v>13</v>
      </c>
      <c r="AD58" s="172"/>
      <c r="AE58" s="172">
        <f t="shared" si="7"/>
        <v>5</v>
      </c>
      <c r="AF58" s="172"/>
      <c r="AG58" s="172" t="str">
        <f t="shared" si="7"/>
        <v>-</v>
      </c>
      <c r="AH58" s="172"/>
      <c r="AI58" s="19"/>
      <c r="AJ58" s="19">
        <f t="shared" si="5"/>
        <v>9</v>
      </c>
    </row>
    <row r="59" spans="2:36" x14ac:dyDescent="0.3">
      <c r="B59" s="83" t="str">
        <f t="shared" si="3"/>
        <v>Derek</v>
      </c>
      <c r="C59" s="174">
        <f t="shared" si="7"/>
        <v>5</v>
      </c>
      <c r="D59" s="174"/>
      <c r="E59" s="174">
        <f t="shared" si="7"/>
        <v>12</v>
      </c>
      <c r="F59" s="174"/>
      <c r="G59" s="174">
        <f t="shared" si="7"/>
        <v>10</v>
      </c>
      <c r="H59" s="174"/>
      <c r="I59" s="174">
        <f t="shared" si="7"/>
        <v>15</v>
      </c>
      <c r="J59" s="174"/>
      <c r="K59" s="174">
        <f t="shared" si="7"/>
        <v>13</v>
      </c>
      <c r="L59" s="174"/>
      <c r="M59" s="174">
        <f t="shared" si="7"/>
        <v>6</v>
      </c>
      <c r="N59" s="174"/>
      <c r="O59" s="174" t="str">
        <f t="shared" si="7"/>
        <v>-</v>
      </c>
      <c r="P59" s="174"/>
      <c r="Q59" s="174" t="str">
        <f t="shared" si="7"/>
        <v>-</v>
      </c>
      <c r="R59" s="174"/>
      <c r="S59" s="174">
        <f t="shared" si="7"/>
        <v>16</v>
      </c>
      <c r="T59" s="174"/>
      <c r="U59" s="174">
        <f t="shared" si="7"/>
        <v>9</v>
      </c>
      <c r="V59" s="174"/>
      <c r="W59" s="174">
        <f t="shared" si="7"/>
        <v>3</v>
      </c>
      <c r="X59" s="174"/>
      <c r="Y59" s="174" t="str">
        <f t="shared" si="7"/>
        <v>-</v>
      </c>
      <c r="Z59" s="174"/>
      <c r="AA59" s="174">
        <f t="shared" si="7"/>
        <v>2</v>
      </c>
      <c r="AB59" s="174"/>
      <c r="AC59" s="174">
        <f t="shared" si="7"/>
        <v>14</v>
      </c>
      <c r="AD59" s="174"/>
      <c r="AE59" s="174">
        <f t="shared" si="7"/>
        <v>7</v>
      </c>
      <c r="AF59" s="174"/>
      <c r="AG59" s="174" t="str">
        <f t="shared" si="7"/>
        <v>-</v>
      </c>
      <c r="AH59" s="174"/>
      <c r="AJ59" s="19">
        <f t="shared" si="5"/>
        <v>12</v>
      </c>
    </row>
    <row r="60" spans="2:36" x14ac:dyDescent="0.3">
      <c r="B60" s="88" t="str">
        <f t="shared" si="3"/>
        <v>Colby</v>
      </c>
      <c r="C60" s="172" t="str">
        <f t="shared" si="7"/>
        <v>-</v>
      </c>
      <c r="D60" s="172"/>
      <c r="E60" s="172" t="str">
        <f t="shared" si="7"/>
        <v>-</v>
      </c>
      <c r="F60" s="172"/>
      <c r="G60" s="172">
        <f t="shared" si="7"/>
        <v>6</v>
      </c>
      <c r="H60" s="172"/>
      <c r="I60" s="172">
        <f t="shared" si="7"/>
        <v>16</v>
      </c>
      <c r="J60" s="172"/>
      <c r="K60" s="172">
        <f t="shared" si="7"/>
        <v>13</v>
      </c>
      <c r="L60" s="172"/>
      <c r="M60" s="172">
        <f t="shared" si="7"/>
        <v>1</v>
      </c>
      <c r="N60" s="172"/>
      <c r="O60" s="172" t="str">
        <f t="shared" si="7"/>
        <v>-</v>
      </c>
      <c r="P60" s="172"/>
      <c r="Q60" s="172">
        <f t="shared" si="7"/>
        <v>2</v>
      </c>
      <c r="R60" s="172"/>
      <c r="S60" s="172">
        <f t="shared" si="7"/>
        <v>15</v>
      </c>
      <c r="T60" s="172"/>
      <c r="U60" s="172">
        <f t="shared" si="7"/>
        <v>8</v>
      </c>
      <c r="V60" s="172"/>
      <c r="W60" s="172">
        <f t="shared" si="7"/>
        <v>9</v>
      </c>
      <c r="X60" s="172"/>
      <c r="Y60" s="172" t="str">
        <f t="shared" si="7"/>
        <v>-</v>
      </c>
      <c r="Z60" s="172"/>
      <c r="AA60" s="172" t="str">
        <f t="shared" si="7"/>
        <v>-</v>
      </c>
      <c r="AB60" s="172"/>
      <c r="AC60" s="172">
        <f t="shared" si="7"/>
        <v>14</v>
      </c>
      <c r="AD60" s="172"/>
      <c r="AE60" s="172">
        <f t="shared" si="7"/>
        <v>12</v>
      </c>
      <c r="AF60" s="172"/>
      <c r="AG60" s="172" t="str">
        <f t="shared" si="7"/>
        <v>-</v>
      </c>
      <c r="AH60" s="172"/>
      <c r="AJ60" s="19">
        <f t="shared" si="5"/>
        <v>10</v>
      </c>
    </row>
    <row r="61" spans="2:36" x14ac:dyDescent="0.3">
      <c r="B61" s="83" t="str">
        <f t="shared" si="3"/>
        <v>Bret F.</v>
      </c>
      <c r="C61" s="174">
        <f t="shared" si="7"/>
        <v>4</v>
      </c>
      <c r="D61" s="174"/>
      <c r="E61" s="174">
        <f t="shared" si="7"/>
        <v>11</v>
      </c>
      <c r="F61" s="174"/>
      <c r="G61" s="174" t="str">
        <f t="shared" si="7"/>
        <v>-</v>
      </c>
      <c r="H61" s="174"/>
      <c r="I61" s="174">
        <f t="shared" si="7"/>
        <v>15</v>
      </c>
      <c r="J61" s="174"/>
      <c r="K61" s="174">
        <f t="shared" si="7"/>
        <v>3</v>
      </c>
      <c r="L61" s="174"/>
      <c r="M61" s="174">
        <f t="shared" si="7"/>
        <v>1</v>
      </c>
      <c r="N61" s="174"/>
      <c r="O61" s="174" t="str">
        <f t="shared" si="7"/>
        <v>-</v>
      </c>
      <c r="P61" s="174"/>
      <c r="Q61" s="174" t="str">
        <f t="shared" si="7"/>
        <v>-</v>
      </c>
      <c r="R61" s="174"/>
      <c r="S61" s="174">
        <f t="shared" si="7"/>
        <v>12</v>
      </c>
      <c r="T61" s="174"/>
      <c r="U61" s="174">
        <f t="shared" si="7"/>
        <v>8</v>
      </c>
      <c r="V61" s="174"/>
      <c r="W61" s="174" t="str">
        <f t="shared" si="7"/>
        <v>-</v>
      </c>
      <c r="X61" s="174"/>
      <c r="Y61" s="174" t="str">
        <f t="shared" si="7"/>
        <v>-</v>
      </c>
      <c r="Z61" s="174"/>
      <c r="AA61" s="174" t="str">
        <f t="shared" si="7"/>
        <v>-</v>
      </c>
      <c r="AB61" s="174"/>
      <c r="AC61" s="174">
        <f t="shared" si="7"/>
        <v>14</v>
      </c>
      <c r="AD61" s="174"/>
      <c r="AE61" s="174">
        <f t="shared" si="7"/>
        <v>7</v>
      </c>
      <c r="AF61" s="174"/>
      <c r="AG61" s="174" t="str">
        <f t="shared" si="7"/>
        <v>-</v>
      </c>
      <c r="AH61" s="174"/>
      <c r="AJ61" s="19">
        <f t="shared" si="5"/>
        <v>9</v>
      </c>
    </row>
    <row r="62" spans="2:36" x14ac:dyDescent="0.3">
      <c r="B62" s="91" t="str">
        <f t="shared" si="3"/>
        <v>Chad</v>
      </c>
      <c r="C62" s="172">
        <f t="shared" si="7"/>
        <v>16</v>
      </c>
      <c r="D62" s="172"/>
      <c r="E62" s="172">
        <f t="shared" si="7"/>
        <v>9</v>
      </c>
      <c r="F62" s="172"/>
      <c r="G62" s="172">
        <f t="shared" si="7"/>
        <v>10</v>
      </c>
      <c r="H62" s="172"/>
      <c r="I62" s="172">
        <f t="shared" si="7"/>
        <v>13</v>
      </c>
      <c r="J62" s="172"/>
      <c r="K62" s="172">
        <f t="shared" si="7"/>
        <v>11</v>
      </c>
      <c r="L62" s="172"/>
      <c r="M62" s="172">
        <f t="shared" si="7"/>
        <v>6</v>
      </c>
      <c r="N62" s="172"/>
      <c r="O62" s="172">
        <f t="shared" si="7"/>
        <v>4</v>
      </c>
      <c r="P62" s="172"/>
      <c r="Q62" s="172" t="str">
        <f t="shared" si="7"/>
        <v>-</v>
      </c>
      <c r="R62" s="172"/>
      <c r="S62" s="172">
        <f t="shared" si="7"/>
        <v>14</v>
      </c>
      <c r="T62" s="172"/>
      <c r="U62" s="172">
        <f t="shared" si="7"/>
        <v>7</v>
      </c>
      <c r="V62" s="172"/>
      <c r="W62" s="172" t="str">
        <f t="shared" si="7"/>
        <v>-</v>
      </c>
      <c r="X62" s="172"/>
      <c r="Y62" s="172" t="str">
        <f t="shared" si="7"/>
        <v>-</v>
      </c>
      <c r="Z62" s="172"/>
      <c r="AA62" s="172">
        <f t="shared" si="7"/>
        <v>3</v>
      </c>
      <c r="AB62" s="172"/>
      <c r="AC62" s="172">
        <f t="shared" si="7"/>
        <v>12</v>
      </c>
      <c r="AD62" s="172"/>
      <c r="AE62" s="172" t="str">
        <f t="shared" si="7"/>
        <v>-</v>
      </c>
      <c r="AF62" s="172"/>
      <c r="AG62" s="172">
        <f t="shared" si="7"/>
        <v>15</v>
      </c>
      <c r="AH62" s="172"/>
      <c r="AJ62" s="19">
        <f t="shared" si="5"/>
        <v>12</v>
      </c>
    </row>
  </sheetData>
  <mergeCells count="466">
    <mergeCell ref="AE58:AF58"/>
    <mergeCell ref="AG58:AH58"/>
    <mergeCell ref="S58:T58"/>
    <mergeCell ref="U58:V58"/>
    <mergeCell ref="W58:X58"/>
    <mergeCell ref="Y58:Z58"/>
    <mergeCell ref="AA58:AB58"/>
    <mergeCell ref="AC58:AD58"/>
    <mergeCell ref="AE53:AF53"/>
    <mergeCell ref="AG53:AH53"/>
    <mergeCell ref="U53:V53"/>
    <mergeCell ref="W53:X53"/>
    <mergeCell ref="Y53:Z53"/>
    <mergeCell ref="AA53:AB53"/>
    <mergeCell ref="AC53:AD53"/>
    <mergeCell ref="U55:V55"/>
    <mergeCell ref="W55:X55"/>
    <mergeCell ref="Y55:Z55"/>
    <mergeCell ref="AA55:AB55"/>
    <mergeCell ref="AC55:AD55"/>
    <mergeCell ref="AE55:AF55"/>
    <mergeCell ref="AG55:AH55"/>
    <mergeCell ref="U56:V56"/>
    <mergeCell ref="W56:X56"/>
    <mergeCell ref="C58:D58"/>
    <mergeCell ref="E58:F58"/>
    <mergeCell ref="G58:H58"/>
    <mergeCell ref="I58:J58"/>
    <mergeCell ref="K58:L58"/>
    <mergeCell ref="M58:N58"/>
    <mergeCell ref="O58:P58"/>
    <mergeCell ref="Q58:R58"/>
    <mergeCell ref="S53:T53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S52:T52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AE52:AF52"/>
    <mergeCell ref="AG52:AH52"/>
    <mergeCell ref="U52:V52"/>
    <mergeCell ref="W52:X52"/>
    <mergeCell ref="Y52:Z52"/>
    <mergeCell ref="AA52:AB52"/>
    <mergeCell ref="AC52:AD52"/>
    <mergeCell ref="C51:D51"/>
    <mergeCell ref="E51:F51"/>
    <mergeCell ref="G51:H51"/>
    <mergeCell ref="I51:J51"/>
    <mergeCell ref="K51:L51"/>
    <mergeCell ref="M51:N51"/>
    <mergeCell ref="O51:P51"/>
    <mergeCell ref="Q51:R51"/>
    <mergeCell ref="S50:T50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E47:AF47"/>
    <mergeCell ref="G47:H47"/>
    <mergeCell ref="I47:J47"/>
    <mergeCell ref="K47:L47"/>
    <mergeCell ref="M47:N47"/>
    <mergeCell ref="O47:P47"/>
    <mergeCell ref="Q47:R47"/>
    <mergeCell ref="AE49:AF49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7:H37"/>
    <mergeCell ref="I37:J37"/>
    <mergeCell ref="K37:L37"/>
    <mergeCell ref="M37:N37"/>
    <mergeCell ref="O37:P37"/>
    <mergeCell ref="Q37:R37"/>
    <mergeCell ref="S36:T36"/>
    <mergeCell ref="AG30:AH30"/>
    <mergeCell ref="C31:AI31"/>
    <mergeCell ref="C36:D36"/>
    <mergeCell ref="E36:F36"/>
    <mergeCell ref="G36:H36"/>
    <mergeCell ref="I36:J36"/>
    <mergeCell ref="K36:L36"/>
    <mergeCell ref="M36:N36"/>
    <mergeCell ref="O36:P36"/>
    <mergeCell ref="Q36:R36"/>
    <mergeCell ref="U30:V30"/>
    <mergeCell ref="W30:X30"/>
    <mergeCell ref="Y30:Z30"/>
    <mergeCell ref="AA30:AB30"/>
    <mergeCell ref="AC30:AD30"/>
    <mergeCell ref="AE30:AF30"/>
    <mergeCell ref="AE36:AF36"/>
    <mergeCell ref="AG36:AH36"/>
    <mergeCell ref="U36:V36"/>
    <mergeCell ref="W36:X36"/>
    <mergeCell ref="Y36:Z36"/>
    <mergeCell ref="AA36:AB36"/>
    <mergeCell ref="AC36:AD36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B2:AJ2"/>
    <mergeCell ref="C3:D3"/>
    <mergeCell ref="E3:F3"/>
    <mergeCell ref="G3:H3"/>
    <mergeCell ref="I3:J3"/>
    <mergeCell ref="K3:L3"/>
    <mergeCell ref="M3:N3"/>
    <mergeCell ref="O3:P3"/>
    <mergeCell ref="AE3:AF3"/>
    <mergeCell ref="Q3:R3"/>
    <mergeCell ref="AG3:AH3"/>
    <mergeCell ref="S3:T3"/>
    <mergeCell ref="U3:V3"/>
    <mergeCell ref="W3:X3"/>
    <mergeCell ref="Y3:Z3"/>
    <mergeCell ref="AA3:AB3"/>
    <mergeCell ref="AC3:AD3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I56:J56"/>
    <mergeCell ref="K56:L56"/>
    <mergeCell ref="M56:N56"/>
    <mergeCell ref="O56:P56"/>
    <mergeCell ref="Q56:R56"/>
    <mergeCell ref="S56:T56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Y56:Z56"/>
    <mergeCell ref="AA56:AB56"/>
    <mergeCell ref="AC56:AD56"/>
    <mergeCell ref="AE56:AF56"/>
    <mergeCell ref="AG56:AH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AG57:AH57"/>
    <mergeCell ref="C56:D56"/>
    <mergeCell ref="E56:F56"/>
    <mergeCell ref="G56:H56"/>
    <mergeCell ref="W59:X59"/>
    <mergeCell ref="Y59:Z59"/>
    <mergeCell ref="AA59:AB59"/>
    <mergeCell ref="AC59:AD59"/>
    <mergeCell ref="AE59:AF59"/>
    <mergeCell ref="AG59:AH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C59:D59"/>
    <mergeCell ref="E59:F59"/>
    <mergeCell ref="G61:H61"/>
    <mergeCell ref="I61:J61"/>
    <mergeCell ref="K61:L61"/>
    <mergeCell ref="M61:N61"/>
    <mergeCell ref="O61:P61"/>
    <mergeCell ref="Q61:R61"/>
    <mergeCell ref="S61:T61"/>
    <mergeCell ref="U59:V59"/>
    <mergeCell ref="G59:H59"/>
    <mergeCell ref="I59:J59"/>
    <mergeCell ref="K59:L59"/>
    <mergeCell ref="M59:N59"/>
    <mergeCell ref="O59:P59"/>
    <mergeCell ref="Q59:R59"/>
    <mergeCell ref="S59:T59"/>
    <mergeCell ref="U61:V61"/>
    <mergeCell ref="W61:X61"/>
    <mergeCell ref="Y61:Z61"/>
    <mergeCell ref="AA61:AB61"/>
    <mergeCell ref="AC61:AD61"/>
    <mergeCell ref="AE61:AF61"/>
    <mergeCell ref="AG61:AH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C61:D61"/>
    <mergeCell ref="E61:F61"/>
  </mergeCells>
  <conditionalFormatting sqref="C4:AH30">
    <cfRule type="cellIs" dxfId="177" priority="102" operator="equal">
      <formula>"LV"</formula>
    </cfRule>
    <cfRule type="cellIs" dxfId="176" priority="103" operator="equal">
      <formula>"LAR"</formula>
    </cfRule>
    <cfRule type="cellIs" dxfId="175" priority="104" operator="equal">
      <formula>"DET"</formula>
    </cfRule>
    <cfRule type="cellIs" dxfId="174" priority="105" operator="equal">
      <formula>"NYJ"</formula>
    </cfRule>
    <cfRule type="cellIs" dxfId="173" priority="106" operator="equal">
      <formula>"GB"</formula>
    </cfRule>
    <cfRule type="cellIs" dxfId="172" priority="107" operator="equal">
      <formula>"CHI"</formula>
    </cfRule>
    <cfRule type="cellIs" dxfId="171" priority="108" operator="equal">
      <formula>"ARI"</formula>
    </cfRule>
    <cfRule type="cellIs" dxfId="170" priority="109" operator="equal">
      <formula>"WAS"</formula>
    </cfRule>
    <cfRule type="cellIs" dxfId="169" priority="110" operator="equal">
      <formula>"CAR"</formula>
    </cfRule>
    <cfRule type="cellIs" dxfId="168" priority="111" operator="equal">
      <formula>"DAL"</formula>
    </cfRule>
    <cfRule type="cellIs" dxfId="167" priority="112" operator="equal">
      <formula>"DEN"</formula>
    </cfRule>
    <cfRule type="cellIs" dxfId="166" priority="113" operator="equal">
      <formula>"SEA"</formula>
    </cfRule>
    <cfRule type="cellIs" dxfId="165" priority="114" operator="equal">
      <formula>"LAC"</formula>
    </cfRule>
    <cfRule type="cellIs" dxfId="164" priority="115" operator="equal">
      <formula>"KC"</formula>
    </cfRule>
    <cfRule type="cellIs" dxfId="163" priority="116" operator="equal">
      <formula>"CLE"</formula>
    </cfRule>
    <cfRule type="cellIs" dxfId="162" priority="117" operator="equal">
      <formula>"PIT"</formula>
    </cfRule>
    <cfRule type="cellIs" dxfId="161" priority="118" operator="equal">
      <formula>"IND"</formula>
    </cfRule>
    <cfRule type="cellIs" dxfId="160" priority="119" operator="equal">
      <formula>"CIN"</formula>
    </cfRule>
    <cfRule type="cellIs" dxfId="159" priority="120" operator="equal">
      <formula>"MIA"</formula>
    </cfRule>
    <cfRule type="cellIs" dxfId="158" priority="121" operator="equal">
      <formula>"TEN"</formula>
    </cfRule>
    <cfRule type="cellIs" dxfId="157" priority="122" operator="equal">
      <formula>"MIN"</formula>
    </cfRule>
    <cfRule type="cellIs" dxfId="156" priority="123" operator="equal">
      <formula>"SF"</formula>
    </cfRule>
    <cfRule type="cellIs" dxfId="155" priority="124" operator="equal">
      <formula>"NE"</formula>
    </cfRule>
    <cfRule type="cellIs" dxfId="154" priority="125" operator="equal">
      <formula>"HOU"</formula>
    </cfRule>
    <cfRule type="cellIs" dxfId="153" priority="126" operator="equal">
      <formula>"NO"</formula>
    </cfRule>
    <cfRule type="cellIs" dxfId="152" priority="127" operator="equal">
      <formula>"TB"</formula>
    </cfRule>
    <cfRule type="cellIs" dxfId="151" priority="128" operator="equal">
      <formula>"NYG"</formula>
    </cfRule>
    <cfRule type="cellIs" dxfId="150" priority="129" operator="equal">
      <formula>"JAX"</formula>
    </cfRule>
    <cfRule type="cellIs" dxfId="149" priority="130" operator="equal">
      <formula>"BAL"</formula>
    </cfRule>
    <cfRule type="cellIs" dxfId="148" priority="131" operator="equal">
      <formula>"BUF"</formula>
    </cfRule>
    <cfRule type="cellIs" dxfId="147" priority="132" operator="equal">
      <formula>"PHI"</formula>
    </cfRule>
    <cfRule type="cellIs" dxfId="146" priority="133" operator="equal">
      <formula>"ATL"</formula>
    </cfRule>
  </conditionalFormatting>
  <conditionalFormatting sqref="AJ4:AJ29">
    <cfRule type="top10" dxfId="145" priority="1" rank="1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59CB-86C6-4252-B33B-80B30514A944}">
  <dimension ref="A1:AJ62"/>
  <sheetViews>
    <sheetView showGridLines="0" showZeros="0" zoomScale="96" zoomScaleNormal="96" workbookViewId="0">
      <selection activeCell="AJ36" sqref="AJ36"/>
    </sheetView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customWidth="1"/>
    <col min="32" max="32" width="3.109375" customWidth="1"/>
    <col min="33" max="33" width="6.44140625" customWidth="1"/>
    <col min="34" max="34" width="3.109375" customWidth="1"/>
    <col min="35" max="35" width="8.6640625" hidden="1" customWidth="1"/>
    <col min="36" max="36" width="8.5546875" customWidth="1"/>
  </cols>
  <sheetData>
    <row r="1" spans="1:36" ht="3.8" customHeight="1" x14ac:dyDescent="0.3"/>
    <row r="2" spans="1:36" thickBot="1" x14ac:dyDescent="0.35">
      <c r="B2" s="188" t="s">
        <v>55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thickBot="1" x14ac:dyDescent="0.35">
      <c r="B3" s="1" t="s">
        <v>0</v>
      </c>
      <c r="C3" s="210" t="s">
        <v>308</v>
      </c>
      <c r="D3" s="211"/>
      <c r="E3" s="212" t="s">
        <v>317</v>
      </c>
      <c r="F3" s="213"/>
      <c r="G3" s="212" t="s">
        <v>151</v>
      </c>
      <c r="H3" s="213"/>
      <c r="I3" s="212" t="s">
        <v>314</v>
      </c>
      <c r="J3" s="213"/>
      <c r="K3" s="212" t="s">
        <v>309</v>
      </c>
      <c r="L3" s="213"/>
      <c r="M3" s="212" t="s">
        <v>105</v>
      </c>
      <c r="N3" s="213"/>
      <c r="O3" s="212" t="s">
        <v>86</v>
      </c>
      <c r="P3" s="213"/>
      <c r="Q3" s="212" t="s">
        <v>311</v>
      </c>
      <c r="R3" s="213"/>
      <c r="S3" s="212" t="s">
        <v>166</v>
      </c>
      <c r="T3" s="213"/>
      <c r="U3" s="212" t="s">
        <v>315</v>
      </c>
      <c r="V3" s="213"/>
      <c r="W3" s="212" t="s">
        <v>124</v>
      </c>
      <c r="X3" s="213"/>
      <c r="Y3" s="212" t="s">
        <v>312</v>
      </c>
      <c r="Z3" s="213"/>
      <c r="AA3" s="212" t="s">
        <v>316</v>
      </c>
      <c r="AB3" s="213"/>
      <c r="AC3" s="212" t="s">
        <v>313</v>
      </c>
      <c r="AD3" s="213"/>
      <c r="AE3" s="212" t="s">
        <v>310</v>
      </c>
      <c r="AF3" s="213"/>
      <c r="AG3" s="214" t="s">
        <v>165</v>
      </c>
      <c r="AH3" s="215"/>
      <c r="AI3" s="22" t="s">
        <v>38</v>
      </c>
      <c r="AJ3" s="62" t="s">
        <v>16</v>
      </c>
    </row>
    <row r="4" spans="1:36" ht="14.4" x14ac:dyDescent="0.3">
      <c r="A4">
        <f>RANK(AJ4,$AJ$4:$AJ$29,0)</f>
        <v>18</v>
      </c>
      <c r="B4" s="86" t="str">
        <f>'Week 1'!B4</f>
        <v>Tyson</v>
      </c>
      <c r="C4" s="3" t="s">
        <v>198</v>
      </c>
      <c r="D4" s="61">
        <v>8</v>
      </c>
      <c r="E4" s="3" t="s">
        <v>134</v>
      </c>
      <c r="F4" s="61">
        <v>10</v>
      </c>
      <c r="G4" s="3" t="s">
        <v>152</v>
      </c>
      <c r="H4" s="61">
        <v>13</v>
      </c>
      <c r="I4" s="3" t="s">
        <v>138</v>
      </c>
      <c r="J4" s="61">
        <v>1</v>
      </c>
      <c r="K4" s="3" t="s">
        <v>154</v>
      </c>
      <c r="L4" s="61">
        <v>5</v>
      </c>
      <c r="M4" s="3" t="s">
        <v>163</v>
      </c>
      <c r="N4" s="61">
        <v>4</v>
      </c>
      <c r="O4" s="3" t="s">
        <v>133</v>
      </c>
      <c r="P4" s="61">
        <v>7</v>
      </c>
      <c r="Q4" s="3" t="s">
        <v>137</v>
      </c>
      <c r="R4" s="61">
        <v>14</v>
      </c>
      <c r="S4" s="3" t="s">
        <v>129</v>
      </c>
      <c r="T4" s="61">
        <v>6</v>
      </c>
      <c r="U4" s="3" t="s">
        <v>155</v>
      </c>
      <c r="V4" s="61">
        <v>12</v>
      </c>
      <c r="W4" s="3" t="s">
        <v>136</v>
      </c>
      <c r="X4" s="61">
        <v>9</v>
      </c>
      <c r="Y4" s="3" t="s">
        <v>160</v>
      </c>
      <c r="Z4" s="61">
        <v>2</v>
      </c>
      <c r="AA4" s="3" t="s">
        <v>143</v>
      </c>
      <c r="AB4" s="61">
        <v>15</v>
      </c>
      <c r="AC4" s="3" t="s">
        <v>161</v>
      </c>
      <c r="AD4" s="61">
        <v>11</v>
      </c>
      <c r="AE4" s="3" t="s">
        <v>127</v>
      </c>
      <c r="AF4" s="61">
        <v>3</v>
      </c>
      <c r="AG4" s="3" t="s">
        <v>128</v>
      </c>
      <c r="AH4" s="61">
        <v>16</v>
      </c>
      <c r="AI4" s="5">
        <f t="shared" ref="AI4:AI29" si="0">SUM(D4:AH4)</f>
        <v>136</v>
      </c>
      <c r="AJ4" s="5">
        <f t="shared" ref="AJ4:AJ29" si="1">SUM(C37:AH37)</f>
        <v>93</v>
      </c>
    </row>
    <row r="5" spans="1:36" ht="14.4" customHeight="1" x14ac:dyDescent="0.3">
      <c r="A5">
        <f t="shared" ref="A5:A29" si="2">RANK(AJ5,$AJ$4:$AJ$29,0)</f>
        <v>25</v>
      </c>
      <c r="B5" s="87" t="str">
        <f>'Week 1'!B5</f>
        <v>Ben</v>
      </c>
      <c r="C5" s="95" t="s">
        <v>344</v>
      </c>
      <c r="D5" s="96">
        <v>6</v>
      </c>
      <c r="E5" s="95" t="s">
        <v>345</v>
      </c>
      <c r="F5" s="96">
        <v>12</v>
      </c>
      <c r="G5" s="95" t="s">
        <v>355</v>
      </c>
      <c r="H5" s="96">
        <v>15</v>
      </c>
      <c r="I5" s="95" t="s">
        <v>351</v>
      </c>
      <c r="J5" s="96">
        <v>3</v>
      </c>
      <c r="K5" s="95" t="s">
        <v>401</v>
      </c>
      <c r="L5" s="96">
        <v>4</v>
      </c>
      <c r="M5" s="95" t="s">
        <v>341</v>
      </c>
      <c r="N5" s="96">
        <v>7</v>
      </c>
      <c r="O5" s="95" t="s">
        <v>354</v>
      </c>
      <c r="P5" s="96">
        <v>5</v>
      </c>
      <c r="Q5" s="95" t="s">
        <v>346</v>
      </c>
      <c r="R5" s="96">
        <v>14</v>
      </c>
      <c r="S5" s="95" t="s">
        <v>367</v>
      </c>
      <c r="T5" s="96">
        <v>2</v>
      </c>
      <c r="U5" s="95" t="s">
        <v>360</v>
      </c>
      <c r="V5" s="96">
        <v>11</v>
      </c>
      <c r="W5" s="95" t="s">
        <v>342</v>
      </c>
      <c r="X5" s="96">
        <v>10</v>
      </c>
      <c r="Y5" s="95" t="s">
        <v>359</v>
      </c>
      <c r="Z5" s="96">
        <v>8</v>
      </c>
      <c r="AA5" s="95" t="s">
        <v>363</v>
      </c>
      <c r="AB5" s="96">
        <v>13</v>
      </c>
      <c r="AC5" s="95" t="s">
        <v>338</v>
      </c>
      <c r="AD5" s="96">
        <v>9</v>
      </c>
      <c r="AE5" s="95" t="s">
        <v>366</v>
      </c>
      <c r="AF5" s="96">
        <v>1</v>
      </c>
      <c r="AG5" s="95" t="s">
        <v>352</v>
      </c>
      <c r="AH5" s="96">
        <v>16</v>
      </c>
      <c r="AI5" s="8">
        <f t="shared" si="0"/>
        <v>136</v>
      </c>
      <c r="AJ5" s="8">
        <f t="shared" si="1"/>
        <v>87</v>
      </c>
    </row>
    <row r="6" spans="1:36" ht="14.4" x14ac:dyDescent="0.3">
      <c r="A6">
        <f t="shared" si="2"/>
        <v>7</v>
      </c>
      <c r="B6" s="85" t="str">
        <f>'Week 1'!B6</f>
        <v>Trevor</v>
      </c>
      <c r="C6" s="94" t="s">
        <v>198</v>
      </c>
      <c r="D6" s="168">
        <v>2</v>
      </c>
      <c r="E6" s="94" t="s">
        <v>134</v>
      </c>
      <c r="F6" s="168">
        <v>9</v>
      </c>
      <c r="G6" s="94" t="s">
        <v>152</v>
      </c>
      <c r="H6" s="168">
        <v>15</v>
      </c>
      <c r="I6" s="94" t="s">
        <v>131</v>
      </c>
      <c r="J6" s="168">
        <v>8</v>
      </c>
      <c r="K6" s="94" t="s">
        <v>154</v>
      </c>
      <c r="L6" s="168">
        <v>7</v>
      </c>
      <c r="M6" s="94" t="s">
        <v>135</v>
      </c>
      <c r="N6" s="168">
        <v>1</v>
      </c>
      <c r="O6" s="94" t="s">
        <v>133</v>
      </c>
      <c r="P6" s="168">
        <v>5</v>
      </c>
      <c r="Q6" s="94" t="s">
        <v>137</v>
      </c>
      <c r="R6" s="168">
        <v>13</v>
      </c>
      <c r="S6" s="94" t="s">
        <v>129</v>
      </c>
      <c r="T6" s="168">
        <v>12</v>
      </c>
      <c r="U6" s="94" t="s">
        <v>155</v>
      </c>
      <c r="V6" s="168">
        <v>6</v>
      </c>
      <c r="W6" s="94" t="s">
        <v>136</v>
      </c>
      <c r="X6" s="168">
        <v>14</v>
      </c>
      <c r="Y6" s="94" t="s">
        <v>160</v>
      </c>
      <c r="Z6" s="168">
        <v>3</v>
      </c>
      <c r="AA6" s="94" t="s">
        <v>143</v>
      </c>
      <c r="AB6" s="168">
        <v>16</v>
      </c>
      <c r="AC6" s="94" t="s">
        <v>161</v>
      </c>
      <c r="AD6" s="168">
        <v>10</v>
      </c>
      <c r="AE6" s="94" t="s">
        <v>127</v>
      </c>
      <c r="AF6" s="168">
        <v>4</v>
      </c>
      <c r="AG6" s="94" t="s">
        <v>128</v>
      </c>
      <c r="AH6" s="168">
        <v>11</v>
      </c>
      <c r="AI6" s="5">
        <f t="shared" si="0"/>
        <v>136</v>
      </c>
      <c r="AJ6" s="5">
        <f t="shared" si="1"/>
        <v>99</v>
      </c>
    </row>
    <row r="7" spans="1:36" ht="14.4" customHeight="1" x14ac:dyDescent="0.3">
      <c r="A7">
        <f t="shared" si="2"/>
        <v>18</v>
      </c>
      <c r="B7" s="84" t="str">
        <f>'Week 1'!B7</f>
        <v>Alex</v>
      </c>
      <c r="C7" s="95" t="s">
        <v>344</v>
      </c>
      <c r="D7" s="96">
        <v>4</v>
      </c>
      <c r="E7" s="95" t="s">
        <v>345</v>
      </c>
      <c r="F7" s="96">
        <v>7</v>
      </c>
      <c r="G7" s="95" t="s">
        <v>355</v>
      </c>
      <c r="H7" s="96">
        <v>12</v>
      </c>
      <c r="I7" s="95" t="s">
        <v>349</v>
      </c>
      <c r="J7" s="96">
        <v>5</v>
      </c>
      <c r="K7" s="95" t="s">
        <v>347</v>
      </c>
      <c r="L7" s="96">
        <v>9</v>
      </c>
      <c r="M7" s="95" t="s">
        <v>341</v>
      </c>
      <c r="N7" s="96">
        <v>2</v>
      </c>
      <c r="O7" s="95" t="s">
        <v>340</v>
      </c>
      <c r="P7" s="96">
        <v>3</v>
      </c>
      <c r="Q7" s="95" t="s">
        <v>346</v>
      </c>
      <c r="R7" s="96">
        <v>15</v>
      </c>
      <c r="S7" s="95" t="s">
        <v>365</v>
      </c>
      <c r="T7" s="96">
        <v>10</v>
      </c>
      <c r="U7" s="95" t="s">
        <v>360</v>
      </c>
      <c r="V7" s="96">
        <v>14</v>
      </c>
      <c r="W7" s="95" t="s">
        <v>342</v>
      </c>
      <c r="X7" s="96">
        <v>6</v>
      </c>
      <c r="Y7" s="95" t="s">
        <v>359</v>
      </c>
      <c r="Z7" s="96">
        <v>11</v>
      </c>
      <c r="AA7" s="95" t="s">
        <v>363</v>
      </c>
      <c r="AB7" s="96">
        <v>16</v>
      </c>
      <c r="AC7" s="95" t="s">
        <v>338</v>
      </c>
      <c r="AD7" s="96">
        <v>8</v>
      </c>
      <c r="AE7" s="95" t="s">
        <v>357</v>
      </c>
      <c r="AF7" s="96">
        <v>1</v>
      </c>
      <c r="AG7" s="95" t="s">
        <v>352</v>
      </c>
      <c r="AH7" s="96">
        <v>13</v>
      </c>
      <c r="AI7" s="8">
        <f t="shared" si="0"/>
        <v>136</v>
      </c>
      <c r="AJ7" s="8">
        <f t="shared" si="1"/>
        <v>93</v>
      </c>
    </row>
    <row r="8" spans="1:36" ht="14.4" x14ac:dyDescent="0.3">
      <c r="A8">
        <f t="shared" si="2"/>
        <v>14</v>
      </c>
      <c r="B8" s="85" t="str">
        <f>'Week 1'!B8</f>
        <v>Katelyn</v>
      </c>
      <c r="C8" s="94" t="s">
        <v>344</v>
      </c>
      <c r="D8" s="168">
        <v>5</v>
      </c>
      <c r="E8" s="94" t="s">
        <v>345</v>
      </c>
      <c r="F8" s="168">
        <v>9</v>
      </c>
      <c r="G8" s="94" t="s">
        <v>355</v>
      </c>
      <c r="H8" s="168">
        <v>12</v>
      </c>
      <c r="I8" s="94" t="s">
        <v>349</v>
      </c>
      <c r="J8" s="168">
        <v>4</v>
      </c>
      <c r="K8" s="94" t="s">
        <v>347</v>
      </c>
      <c r="L8" s="168">
        <v>8</v>
      </c>
      <c r="M8" s="94" t="s">
        <v>341</v>
      </c>
      <c r="N8" s="168">
        <v>2</v>
      </c>
      <c r="O8" s="94" t="s">
        <v>354</v>
      </c>
      <c r="P8" s="168">
        <v>1</v>
      </c>
      <c r="Q8" s="94" t="s">
        <v>346</v>
      </c>
      <c r="R8" s="168">
        <v>15</v>
      </c>
      <c r="S8" s="94" t="s">
        <v>365</v>
      </c>
      <c r="T8" s="168">
        <v>7</v>
      </c>
      <c r="U8" s="94" t="s">
        <v>360</v>
      </c>
      <c r="V8" s="168">
        <v>13</v>
      </c>
      <c r="W8" s="94" t="s">
        <v>342</v>
      </c>
      <c r="X8" s="168">
        <v>11</v>
      </c>
      <c r="Y8" s="94" t="s">
        <v>359</v>
      </c>
      <c r="Z8" s="168">
        <v>10</v>
      </c>
      <c r="AA8" s="94" t="s">
        <v>363</v>
      </c>
      <c r="AB8" s="168">
        <v>16</v>
      </c>
      <c r="AC8" s="94" t="s">
        <v>338</v>
      </c>
      <c r="AD8" s="168">
        <v>3</v>
      </c>
      <c r="AE8" s="94" t="s">
        <v>357</v>
      </c>
      <c r="AF8" s="168">
        <v>6</v>
      </c>
      <c r="AG8" s="94" t="s">
        <v>352</v>
      </c>
      <c r="AH8" s="168">
        <v>14</v>
      </c>
      <c r="AI8" s="5">
        <f t="shared" si="0"/>
        <v>136</v>
      </c>
      <c r="AJ8" s="5">
        <f t="shared" si="1"/>
        <v>95</v>
      </c>
    </row>
    <row r="9" spans="1:36" ht="14.4" customHeight="1" x14ac:dyDescent="0.3">
      <c r="A9">
        <f t="shared" si="2"/>
        <v>15</v>
      </c>
      <c r="B9" s="92" t="str">
        <f>'Week 1'!B9</f>
        <v>Shelby</v>
      </c>
      <c r="C9" s="95" t="s">
        <v>198</v>
      </c>
      <c r="D9" s="96">
        <v>5</v>
      </c>
      <c r="E9" s="95" t="s">
        <v>134</v>
      </c>
      <c r="F9" s="96">
        <v>10</v>
      </c>
      <c r="G9" s="95" t="s">
        <v>152</v>
      </c>
      <c r="H9" s="96">
        <v>13</v>
      </c>
      <c r="I9" s="95" t="s">
        <v>131</v>
      </c>
      <c r="J9" s="96">
        <v>7</v>
      </c>
      <c r="K9" s="95" t="s">
        <v>154</v>
      </c>
      <c r="L9" s="96">
        <v>9</v>
      </c>
      <c r="M9" s="95" t="s">
        <v>163</v>
      </c>
      <c r="N9" s="96">
        <v>6</v>
      </c>
      <c r="O9" s="95" t="s">
        <v>133</v>
      </c>
      <c r="P9" s="96">
        <v>3</v>
      </c>
      <c r="Q9" s="95" t="s">
        <v>137</v>
      </c>
      <c r="R9" s="96">
        <v>15</v>
      </c>
      <c r="S9" s="95" t="s">
        <v>129</v>
      </c>
      <c r="T9" s="96">
        <v>12</v>
      </c>
      <c r="U9" s="95" t="s">
        <v>155</v>
      </c>
      <c r="V9" s="96">
        <v>14</v>
      </c>
      <c r="W9" s="95" t="s">
        <v>136</v>
      </c>
      <c r="X9" s="96">
        <v>11</v>
      </c>
      <c r="Y9" s="95" t="s">
        <v>160</v>
      </c>
      <c r="Z9" s="96">
        <v>1</v>
      </c>
      <c r="AA9" s="95" t="s">
        <v>143</v>
      </c>
      <c r="AB9" s="96">
        <v>16</v>
      </c>
      <c r="AC9" s="95" t="s">
        <v>161</v>
      </c>
      <c r="AD9" s="96">
        <v>2</v>
      </c>
      <c r="AE9" s="95" t="s">
        <v>127</v>
      </c>
      <c r="AF9" s="96">
        <v>4</v>
      </c>
      <c r="AG9" s="95" t="s">
        <v>128</v>
      </c>
      <c r="AH9" s="96">
        <v>8</v>
      </c>
      <c r="AI9" s="8">
        <f t="shared" si="0"/>
        <v>136</v>
      </c>
      <c r="AJ9" s="8">
        <f t="shared" si="1"/>
        <v>94</v>
      </c>
    </row>
    <row r="10" spans="1:36" ht="14.4" x14ac:dyDescent="0.3">
      <c r="A10">
        <f>RANK(AJ10,$AJ$4:$AJ$29,0)</f>
        <v>2</v>
      </c>
      <c r="B10" s="85" t="str">
        <f>'Week 1'!B10</f>
        <v>Chris</v>
      </c>
      <c r="C10" s="94" t="s">
        <v>344</v>
      </c>
      <c r="D10" s="168">
        <v>8</v>
      </c>
      <c r="E10" s="94" t="s">
        <v>345</v>
      </c>
      <c r="F10" s="168">
        <v>14</v>
      </c>
      <c r="G10" s="94" t="s">
        <v>355</v>
      </c>
      <c r="H10" s="168">
        <v>16</v>
      </c>
      <c r="I10" s="94" t="s">
        <v>349</v>
      </c>
      <c r="J10" s="168">
        <v>5</v>
      </c>
      <c r="K10" s="94" t="s">
        <v>347</v>
      </c>
      <c r="L10" s="168">
        <v>10</v>
      </c>
      <c r="M10" s="94" t="s">
        <v>343</v>
      </c>
      <c r="N10" s="168">
        <v>1</v>
      </c>
      <c r="O10" s="94" t="s">
        <v>354</v>
      </c>
      <c r="P10" s="168">
        <v>2</v>
      </c>
      <c r="Q10" s="94" t="s">
        <v>346</v>
      </c>
      <c r="R10" s="168">
        <v>15</v>
      </c>
      <c r="S10" s="94" t="s">
        <v>365</v>
      </c>
      <c r="T10" s="168">
        <v>13</v>
      </c>
      <c r="U10" s="94" t="s">
        <v>360</v>
      </c>
      <c r="V10" s="168">
        <v>3</v>
      </c>
      <c r="W10" s="94" t="s">
        <v>342</v>
      </c>
      <c r="X10" s="168">
        <v>12</v>
      </c>
      <c r="Y10" s="94" t="s">
        <v>359</v>
      </c>
      <c r="Z10" s="168">
        <v>11</v>
      </c>
      <c r="AA10" s="94" t="s">
        <v>363</v>
      </c>
      <c r="AB10" s="168">
        <v>9</v>
      </c>
      <c r="AC10" s="94" t="s">
        <v>338</v>
      </c>
      <c r="AD10" s="168">
        <v>7</v>
      </c>
      <c r="AE10" s="94" t="s">
        <v>357</v>
      </c>
      <c r="AF10" s="168">
        <v>6</v>
      </c>
      <c r="AG10" s="94" t="s">
        <v>352</v>
      </c>
      <c r="AH10" s="168">
        <v>4</v>
      </c>
      <c r="AI10" s="5">
        <f t="shared" si="0"/>
        <v>136</v>
      </c>
      <c r="AJ10" s="5">
        <f t="shared" si="1"/>
        <v>110</v>
      </c>
    </row>
    <row r="11" spans="1:36" ht="14.4" x14ac:dyDescent="0.3">
      <c r="A11">
        <f t="shared" si="2"/>
        <v>5</v>
      </c>
      <c r="B11" s="84" t="str">
        <f>'Week 1'!B11</f>
        <v>Jeremy</v>
      </c>
      <c r="C11" s="95" t="s">
        <v>198</v>
      </c>
      <c r="D11" s="96">
        <v>5</v>
      </c>
      <c r="E11" s="95" t="s">
        <v>134</v>
      </c>
      <c r="F11" s="96">
        <v>11</v>
      </c>
      <c r="G11" s="95" t="s">
        <v>152</v>
      </c>
      <c r="H11" s="96">
        <v>12</v>
      </c>
      <c r="I11" s="95" t="s">
        <v>138</v>
      </c>
      <c r="J11" s="96">
        <v>1</v>
      </c>
      <c r="K11" s="95" t="s">
        <v>154</v>
      </c>
      <c r="L11" s="96">
        <v>7</v>
      </c>
      <c r="M11" s="95" t="s">
        <v>135</v>
      </c>
      <c r="N11" s="96">
        <v>3</v>
      </c>
      <c r="O11" s="95" t="s">
        <v>147</v>
      </c>
      <c r="P11" s="96">
        <v>2</v>
      </c>
      <c r="Q11" s="95" t="s">
        <v>137</v>
      </c>
      <c r="R11" s="96">
        <v>16</v>
      </c>
      <c r="S11" s="95" t="s">
        <v>129</v>
      </c>
      <c r="T11" s="96">
        <v>6</v>
      </c>
      <c r="U11" s="95" t="s">
        <v>155</v>
      </c>
      <c r="V11" s="96">
        <v>9</v>
      </c>
      <c r="W11" s="95" t="s">
        <v>136</v>
      </c>
      <c r="X11" s="96">
        <v>4</v>
      </c>
      <c r="Y11" s="95" t="s">
        <v>160</v>
      </c>
      <c r="Z11" s="96">
        <v>10</v>
      </c>
      <c r="AA11" s="95" t="s">
        <v>143</v>
      </c>
      <c r="AB11" s="96">
        <v>15</v>
      </c>
      <c r="AC11" s="95" t="s">
        <v>161</v>
      </c>
      <c r="AD11" s="96">
        <v>8</v>
      </c>
      <c r="AE11" s="95" t="s">
        <v>127</v>
      </c>
      <c r="AF11" s="96">
        <v>13</v>
      </c>
      <c r="AG11" s="95" t="s">
        <v>128</v>
      </c>
      <c r="AH11" s="96">
        <v>14</v>
      </c>
      <c r="AI11" s="8">
        <f t="shared" si="0"/>
        <v>136</v>
      </c>
      <c r="AJ11" s="8">
        <f t="shared" si="1"/>
        <v>100</v>
      </c>
    </row>
    <row r="12" spans="1:36" ht="14.4" customHeight="1" x14ac:dyDescent="0.3">
      <c r="A12">
        <f t="shared" si="2"/>
        <v>23</v>
      </c>
      <c r="B12" s="85" t="str">
        <f>'Week 1'!B12</f>
        <v>Sam</v>
      </c>
      <c r="C12" s="94" t="s">
        <v>198</v>
      </c>
      <c r="D12" s="168">
        <v>16</v>
      </c>
      <c r="E12" s="94" t="s">
        <v>134</v>
      </c>
      <c r="F12" s="168">
        <v>1</v>
      </c>
      <c r="G12" s="94" t="s">
        <v>152</v>
      </c>
      <c r="H12" s="168">
        <v>15</v>
      </c>
      <c r="I12" s="94" t="s">
        <v>131</v>
      </c>
      <c r="J12" s="168">
        <v>2</v>
      </c>
      <c r="K12" s="94" t="s">
        <v>149</v>
      </c>
      <c r="L12" s="168">
        <v>3</v>
      </c>
      <c r="M12" s="94" t="s">
        <v>163</v>
      </c>
      <c r="N12" s="168">
        <v>4</v>
      </c>
      <c r="O12" s="94" t="s">
        <v>133</v>
      </c>
      <c r="P12" s="168">
        <v>5</v>
      </c>
      <c r="Q12" s="94" t="s">
        <v>137</v>
      </c>
      <c r="R12" s="168">
        <v>14</v>
      </c>
      <c r="S12" s="94" t="s">
        <v>129</v>
      </c>
      <c r="T12" s="168">
        <v>6</v>
      </c>
      <c r="U12" s="94" t="s">
        <v>155</v>
      </c>
      <c r="V12" s="168">
        <v>7</v>
      </c>
      <c r="W12" s="94" t="s">
        <v>136</v>
      </c>
      <c r="X12" s="168">
        <v>8</v>
      </c>
      <c r="Y12" s="94" t="s">
        <v>160</v>
      </c>
      <c r="Z12" s="168">
        <v>13</v>
      </c>
      <c r="AA12" s="94" t="s">
        <v>143</v>
      </c>
      <c r="AB12" s="168">
        <v>12</v>
      </c>
      <c r="AC12" s="94" t="s">
        <v>161</v>
      </c>
      <c r="AD12" s="168">
        <v>11</v>
      </c>
      <c r="AE12" s="94" t="s">
        <v>127</v>
      </c>
      <c r="AF12" s="168">
        <v>10</v>
      </c>
      <c r="AG12" s="94" t="s">
        <v>128</v>
      </c>
      <c r="AH12" s="168">
        <v>9</v>
      </c>
      <c r="AI12" s="5">
        <f t="shared" si="0"/>
        <v>136</v>
      </c>
      <c r="AJ12" s="5">
        <f t="shared" si="1"/>
        <v>90</v>
      </c>
    </row>
    <row r="13" spans="1:36" ht="14.4" x14ac:dyDescent="0.3">
      <c r="A13">
        <f t="shared" si="2"/>
        <v>15</v>
      </c>
      <c r="B13" s="84" t="str">
        <f>'Week 1'!B13</f>
        <v>Cody</v>
      </c>
      <c r="C13" s="95" t="s">
        <v>198</v>
      </c>
      <c r="D13" s="96">
        <v>10</v>
      </c>
      <c r="E13" s="95" t="s">
        <v>134</v>
      </c>
      <c r="F13" s="96">
        <v>13</v>
      </c>
      <c r="G13" s="95" t="s">
        <v>152</v>
      </c>
      <c r="H13" s="96">
        <v>14</v>
      </c>
      <c r="I13" s="95" t="s">
        <v>138</v>
      </c>
      <c r="J13" s="96">
        <v>1</v>
      </c>
      <c r="K13" s="95" t="s">
        <v>154</v>
      </c>
      <c r="L13" s="96">
        <v>8</v>
      </c>
      <c r="M13" s="95" t="s">
        <v>163</v>
      </c>
      <c r="N13" s="96">
        <v>5</v>
      </c>
      <c r="O13" s="95" t="s">
        <v>133</v>
      </c>
      <c r="P13" s="96">
        <v>4</v>
      </c>
      <c r="Q13" s="95" t="s">
        <v>137</v>
      </c>
      <c r="R13" s="96">
        <v>15</v>
      </c>
      <c r="S13" s="95" t="s">
        <v>129</v>
      </c>
      <c r="T13" s="96">
        <v>7</v>
      </c>
      <c r="U13" s="95" t="s">
        <v>155</v>
      </c>
      <c r="V13" s="96">
        <v>12</v>
      </c>
      <c r="W13" s="95" t="s">
        <v>136</v>
      </c>
      <c r="X13" s="96">
        <v>9</v>
      </c>
      <c r="Y13" s="95" t="s">
        <v>160</v>
      </c>
      <c r="Z13" s="96">
        <v>3</v>
      </c>
      <c r="AA13" s="95" t="s">
        <v>143</v>
      </c>
      <c r="AB13" s="96">
        <v>16</v>
      </c>
      <c r="AC13" s="95" t="s">
        <v>161</v>
      </c>
      <c r="AD13" s="96">
        <v>2</v>
      </c>
      <c r="AE13" s="95" t="s">
        <v>127</v>
      </c>
      <c r="AF13" s="96">
        <v>6</v>
      </c>
      <c r="AG13" s="95" t="s">
        <v>128</v>
      </c>
      <c r="AH13" s="96">
        <v>11</v>
      </c>
      <c r="AI13" s="8">
        <f t="shared" si="0"/>
        <v>136</v>
      </c>
      <c r="AJ13" s="8">
        <f t="shared" si="1"/>
        <v>94</v>
      </c>
    </row>
    <row r="14" spans="1:36" ht="14.4" x14ac:dyDescent="0.3">
      <c r="A14">
        <f t="shared" si="2"/>
        <v>13</v>
      </c>
      <c r="B14" s="85" t="str">
        <f>'Week 1'!B14</f>
        <v>Tom</v>
      </c>
      <c r="C14" s="94" t="s">
        <v>344</v>
      </c>
      <c r="D14" s="168">
        <v>7</v>
      </c>
      <c r="E14" s="94" t="s">
        <v>345</v>
      </c>
      <c r="F14" s="168">
        <v>8</v>
      </c>
      <c r="G14" s="94" t="s">
        <v>355</v>
      </c>
      <c r="H14" s="168">
        <v>14</v>
      </c>
      <c r="I14" s="94" t="s">
        <v>351</v>
      </c>
      <c r="J14" s="168">
        <v>2</v>
      </c>
      <c r="K14" s="94" t="s">
        <v>347</v>
      </c>
      <c r="L14" s="168">
        <v>6</v>
      </c>
      <c r="M14" s="94" t="s">
        <v>341</v>
      </c>
      <c r="N14" s="168">
        <v>3</v>
      </c>
      <c r="O14" s="94" t="s">
        <v>354</v>
      </c>
      <c r="P14" s="168">
        <v>9</v>
      </c>
      <c r="Q14" s="94" t="s">
        <v>346</v>
      </c>
      <c r="R14" s="168">
        <v>15</v>
      </c>
      <c r="S14" s="94" t="s">
        <v>365</v>
      </c>
      <c r="T14" s="168">
        <v>5</v>
      </c>
      <c r="U14" s="94" t="s">
        <v>360</v>
      </c>
      <c r="V14" s="168">
        <v>11</v>
      </c>
      <c r="W14" s="94" t="s">
        <v>342</v>
      </c>
      <c r="X14" s="168">
        <v>12</v>
      </c>
      <c r="Y14" s="94" t="s">
        <v>359</v>
      </c>
      <c r="Z14" s="168">
        <v>10</v>
      </c>
      <c r="AA14" s="94" t="s">
        <v>363</v>
      </c>
      <c r="AB14" s="168">
        <v>16</v>
      </c>
      <c r="AC14" s="94" t="s">
        <v>350</v>
      </c>
      <c r="AD14" s="168">
        <v>1</v>
      </c>
      <c r="AE14" s="94" t="s">
        <v>357</v>
      </c>
      <c r="AF14" s="168">
        <v>4</v>
      </c>
      <c r="AG14" s="94" t="s">
        <v>352</v>
      </c>
      <c r="AH14" s="168">
        <v>13</v>
      </c>
      <c r="AI14" s="5">
        <f t="shared" si="0"/>
        <v>136</v>
      </c>
      <c r="AJ14" s="5">
        <f t="shared" si="1"/>
        <v>96</v>
      </c>
    </row>
    <row r="15" spans="1:36" ht="14.4" customHeight="1" thickBot="1" x14ac:dyDescent="0.35">
      <c r="A15">
        <f t="shared" si="2"/>
        <v>21</v>
      </c>
      <c r="B15" s="84" t="str">
        <f>'Week 1'!B15</f>
        <v>Austin</v>
      </c>
      <c r="C15" s="95" t="s">
        <v>198</v>
      </c>
      <c r="D15" s="96">
        <v>10</v>
      </c>
      <c r="E15" s="95" t="s">
        <v>134</v>
      </c>
      <c r="F15" s="96">
        <v>11</v>
      </c>
      <c r="G15" s="95" t="s">
        <v>152</v>
      </c>
      <c r="H15" s="96">
        <v>12</v>
      </c>
      <c r="I15" s="95" t="s">
        <v>131</v>
      </c>
      <c r="J15" s="96">
        <v>1</v>
      </c>
      <c r="K15" s="95" t="s">
        <v>154</v>
      </c>
      <c r="L15" s="96">
        <v>8</v>
      </c>
      <c r="M15" s="95" t="s">
        <v>163</v>
      </c>
      <c r="N15" s="96">
        <v>2</v>
      </c>
      <c r="O15" s="95" t="s">
        <v>133</v>
      </c>
      <c r="P15" s="96">
        <v>4</v>
      </c>
      <c r="Q15" s="95" t="s">
        <v>137</v>
      </c>
      <c r="R15" s="96">
        <v>14</v>
      </c>
      <c r="S15" s="95" t="s">
        <v>129</v>
      </c>
      <c r="T15" s="96">
        <v>5</v>
      </c>
      <c r="U15" s="95" t="s">
        <v>155</v>
      </c>
      <c r="V15" s="96">
        <v>13</v>
      </c>
      <c r="W15" s="95" t="s">
        <v>136</v>
      </c>
      <c r="X15" s="96">
        <v>9</v>
      </c>
      <c r="Y15" s="95" t="s">
        <v>160</v>
      </c>
      <c r="Z15" s="96">
        <v>3</v>
      </c>
      <c r="AA15" s="95" t="s">
        <v>143</v>
      </c>
      <c r="AB15" s="96">
        <v>15</v>
      </c>
      <c r="AC15" s="95" t="s">
        <v>161</v>
      </c>
      <c r="AD15" s="96">
        <v>7</v>
      </c>
      <c r="AE15" s="95" t="s">
        <v>127</v>
      </c>
      <c r="AF15" s="96">
        <v>6</v>
      </c>
      <c r="AG15" s="160" t="s">
        <v>128</v>
      </c>
      <c r="AH15" s="96">
        <v>16</v>
      </c>
      <c r="AI15" s="8">
        <f t="shared" si="0"/>
        <v>136</v>
      </c>
      <c r="AJ15" s="8">
        <f t="shared" si="1"/>
        <v>92</v>
      </c>
    </row>
    <row r="16" spans="1:36" thickBot="1" x14ac:dyDescent="0.35">
      <c r="A16">
        <f t="shared" si="2"/>
        <v>1</v>
      </c>
      <c r="B16" s="85" t="str">
        <f>'Week 1'!B16</f>
        <v>Cecil</v>
      </c>
      <c r="C16" s="94" t="s">
        <v>198</v>
      </c>
      <c r="D16" s="168">
        <v>1</v>
      </c>
      <c r="E16" s="94" t="s">
        <v>134</v>
      </c>
      <c r="F16" s="168">
        <v>11</v>
      </c>
      <c r="G16" s="94" t="s">
        <v>152</v>
      </c>
      <c r="H16" s="168">
        <v>12</v>
      </c>
      <c r="I16" s="94" t="s">
        <v>131</v>
      </c>
      <c r="J16" s="168">
        <v>5</v>
      </c>
      <c r="K16" s="94" t="s">
        <v>154</v>
      </c>
      <c r="L16" s="168">
        <v>10</v>
      </c>
      <c r="M16" s="94" t="s">
        <v>163</v>
      </c>
      <c r="N16" s="168">
        <v>3</v>
      </c>
      <c r="O16" s="94" t="s">
        <v>133</v>
      </c>
      <c r="P16" s="168">
        <v>2</v>
      </c>
      <c r="Q16" s="94" t="s">
        <v>137</v>
      </c>
      <c r="R16" s="168">
        <v>14</v>
      </c>
      <c r="S16" s="94" t="s">
        <v>129</v>
      </c>
      <c r="T16" s="168">
        <v>4</v>
      </c>
      <c r="U16" s="94" t="s">
        <v>155</v>
      </c>
      <c r="V16" s="168">
        <v>13</v>
      </c>
      <c r="W16" s="94" t="s">
        <v>136</v>
      </c>
      <c r="X16" s="168">
        <v>9</v>
      </c>
      <c r="Y16" s="94" t="s">
        <v>160</v>
      </c>
      <c r="Z16" s="168">
        <v>7</v>
      </c>
      <c r="AA16" s="94" t="s">
        <v>143</v>
      </c>
      <c r="AB16" s="168">
        <v>16</v>
      </c>
      <c r="AC16" s="94" t="s">
        <v>161</v>
      </c>
      <c r="AD16" s="168">
        <v>6</v>
      </c>
      <c r="AE16" s="94" t="s">
        <v>127</v>
      </c>
      <c r="AF16" s="150">
        <v>8</v>
      </c>
      <c r="AG16" s="152" t="s">
        <v>142</v>
      </c>
      <c r="AH16" s="5">
        <v>15</v>
      </c>
      <c r="AI16" s="5">
        <f t="shared" si="0"/>
        <v>136</v>
      </c>
      <c r="AJ16" s="5">
        <f t="shared" si="1"/>
        <v>111</v>
      </c>
    </row>
    <row r="17" spans="1:36" ht="14.4" x14ac:dyDescent="0.3">
      <c r="A17">
        <f t="shared" si="2"/>
        <v>26</v>
      </c>
      <c r="B17" s="70" t="str">
        <f>'Week 1'!B17</f>
        <v>Thadd</v>
      </c>
      <c r="C17" s="25" t="s">
        <v>344</v>
      </c>
      <c r="D17" s="26">
        <v>1</v>
      </c>
      <c r="E17" s="25" t="s">
        <v>345</v>
      </c>
      <c r="F17" s="26">
        <v>10</v>
      </c>
      <c r="G17" s="25" t="s">
        <v>355</v>
      </c>
      <c r="H17" s="26">
        <v>14</v>
      </c>
      <c r="I17" s="25" t="s">
        <v>349</v>
      </c>
      <c r="J17" s="26">
        <v>8</v>
      </c>
      <c r="K17" s="25" t="s">
        <v>347</v>
      </c>
      <c r="L17" s="26">
        <v>7</v>
      </c>
      <c r="M17" s="25" t="s">
        <v>341</v>
      </c>
      <c r="N17" s="26">
        <v>12</v>
      </c>
      <c r="O17" s="25" t="s">
        <v>354</v>
      </c>
      <c r="P17" s="26">
        <v>2</v>
      </c>
      <c r="Q17" s="25" t="s">
        <v>346</v>
      </c>
      <c r="R17" s="26">
        <v>13</v>
      </c>
      <c r="S17" s="25" t="s">
        <v>365</v>
      </c>
      <c r="T17" s="26">
        <v>3</v>
      </c>
      <c r="U17" s="25" t="s">
        <v>360</v>
      </c>
      <c r="V17" s="26">
        <v>6</v>
      </c>
      <c r="W17" s="25" t="s">
        <v>342</v>
      </c>
      <c r="X17" s="26">
        <v>11</v>
      </c>
      <c r="Y17" s="25" t="s">
        <v>359</v>
      </c>
      <c r="Z17" s="26">
        <v>9</v>
      </c>
      <c r="AA17" s="25" t="s">
        <v>363</v>
      </c>
      <c r="AB17" s="26">
        <v>15</v>
      </c>
      <c r="AC17" s="25" t="s">
        <v>338</v>
      </c>
      <c r="AD17" s="26">
        <v>5</v>
      </c>
      <c r="AE17" s="25" t="s">
        <v>357</v>
      </c>
      <c r="AF17" s="26">
        <v>4</v>
      </c>
      <c r="AG17" s="95" t="s">
        <v>352</v>
      </c>
      <c r="AH17" s="26">
        <v>16</v>
      </c>
      <c r="AI17" s="23">
        <f t="shared" si="0"/>
        <v>136</v>
      </c>
      <c r="AJ17" s="24">
        <f t="shared" si="1"/>
        <v>84</v>
      </c>
    </row>
    <row r="18" spans="1:36" ht="14.4" x14ac:dyDescent="0.3">
      <c r="A18">
        <f t="shared" si="2"/>
        <v>15</v>
      </c>
      <c r="B18" s="85" t="str">
        <f>'Week 1'!B18</f>
        <v>Walker</v>
      </c>
      <c r="C18" s="94" t="s">
        <v>198</v>
      </c>
      <c r="D18" s="168">
        <v>4</v>
      </c>
      <c r="E18" s="94" t="s">
        <v>134</v>
      </c>
      <c r="F18" s="168">
        <v>10</v>
      </c>
      <c r="G18" s="94" t="s">
        <v>152</v>
      </c>
      <c r="H18" s="168">
        <v>16</v>
      </c>
      <c r="I18" s="94" t="s">
        <v>131</v>
      </c>
      <c r="J18" s="168">
        <v>12</v>
      </c>
      <c r="K18" s="94" t="s">
        <v>154</v>
      </c>
      <c r="L18" s="168">
        <v>5</v>
      </c>
      <c r="M18" s="94" t="s">
        <v>163</v>
      </c>
      <c r="N18" s="168">
        <v>3</v>
      </c>
      <c r="O18" s="94" t="s">
        <v>133</v>
      </c>
      <c r="P18" s="168">
        <v>2</v>
      </c>
      <c r="Q18" s="94" t="s">
        <v>137</v>
      </c>
      <c r="R18" s="168">
        <v>14</v>
      </c>
      <c r="S18" s="94" t="s">
        <v>129</v>
      </c>
      <c r="T18" s="168">
        <v>6</v>
      </c>
      <c r="U18" s="94" t="s">
        <v>155</v>
      </c>
      <c r="V18" s="168">
        <v>15</v>
      </c>
      <c r="W18" s="94" t="s">
        <v>136</v>
      </c>
      <c r="X18" s="168">
        <v>11</v>
      </c>
      <c r="Y18" s="94" t="s">
        <v>160</v>
      </c>
      <c r="Z18" s="168">
        <v>7</v>
      </c>
      <c r="AA18" s="94" t="s">
        <v>143</v>
      </c>
      <c r="AB18" s="168">
        <v>13</v>
      </c>
      <c r="AC18" s="94" t="s">
        <v>144</v>
      </c>
      <c r="AD18" s="168">
        <v>1</v>
      </c>
      <c r="AE18" s="94" t="s">
        <v>127</v>
      </c>
      <c r="AF18" s="168">
        <v>8</v>
      </c>
      <c r="AG18" s="94" t="s">
        <v>128</v>
      </c>
      <c r="AH18" s="168">
        <v>9</v>
      </c>
      <c r="AI18" s="35">
        <f t="shared" si="0"/>
        <v>136</v>
      </c>
      <c r="AJ18" s="60">
        <f t="shared" si="1"/>
        <v>94</v>
      </c>
    </row>
    <row r="19" spans="1:36" ht="14.4" x14ac:dyDescent="0.3">
      <c r="A19">
        <f t="shared" si="2"/>
        <v>4</v>
      </c>
      <c r="B19" s="70" t="str">
        <f>'Week 1'!B19</f>
        <v>A. Little</v>
      </c>
      <c r="C19" s="25" t="s">
        <v>162</v>
      </c>
      <c r="D19" s="26">
        <v>6</v>
      </c>
      <c r="E19" s="25" t="s">
        <v>134</v>
      </c>
      <c r="F19" s="26">
        <v>11</v>
      </c>
      <c r="G19" s="25" t="s">
        <v>152</v>
      </c>
      <c r="H19" s="26">
        <v>8</v>
      </c>
      <c r="I19" s="25" t="s">
        <v>131</v>
      </c>
      <c r="J19" s="26">
        <v>5</v>
      </c>
      <c r="K19" s="25" t="s">
        <v>154</v>
      </c>
      <c r="L19" s="26">
        <v>4</v>
      </c>
      <c r="M19" s="25" t="s">
        <v>163</v>
      </c>
      <c r="N19" s="26">
        <v>2</v>
      </c>
      <c r="O19" s="25" t="s">
        <v>133</v>
      </c>
      <c r="P19" s="26">
        <v>3</v>
      </c>
      <c r="Q19" s="25" t="s">
        <v>137</v>
      </c>
      <c r="R19" s="26">
        <v>12</v>
      </c>
      <c r="S19" s="25" t="s">
        <v>129</v>
      </c>
      <c r="T19" s="26">
        <v>7</v>
      </c>
      <c r="U19" s="25" t="s">
        <v>155</v>
      </c>
      <c r="V19" s="26">
        <v>15</v>
      </c>
      <c r="W19" s="25" t="s">
        <v>123</v>
      </c>
      <c r="X19" s="26">
        <v>1</v>
      </c>
      <c r="Y19" s="25" t="s">
        <v>160</v>
      </c>
      <c r="Z19" s="26">
        <v>10</v>
      </c>
      <c r="AA19" s="25" t="s">
        <v>143</v>
      </c>
      <c r="AB19" s="26">
        <v>13</v>
      </c>
      <c r="AC19" s="25" t="s">
        <v>161</v>
      </c>
      <c r="AD19" s="26">
        <v>16</v>
      </c>
      <c r="AE19" s="25" t="s">
        <v>127</v>
      </c>
      <c r="AF19" s="26">
        <v>9</v>
      </c>
      <c r="AG19" s="25" t="s">
        <v>128</v>
      </c>
      <c r="AH19" s="26">
        <v>14</v>
      </c>
      <c r="AI19" s="16">
        <f t="shared" si="0"/>
        <v>136</v>
      </c>
      <c r="AJ19" s="8">
        <f t="shared" si="1"/>
        <v>101</v>
      </c>
    </row>
    <row r="20" spans="1:36" ht="14.4" customHeight="1" x14ac:dyDescent="0.3">
      <c r="A20">
        <f t="shared" si="2"/>
        <v>21</v>
      </c>
      <c r="B20" s="85" t="str">
        <f>'Week 1'!B20</f>
        <v>Carly</v>
      </c>
      <c r="C20" s="94" t="s">
        <v>198</v>
      </c>
      <c r="D20" s="168">
        <v>8</v>
      </c>
      <c r="E20" s="94" t="s">
        <v>134</v>
      </c>
      <c r="F20" s="168">
        <v>12</v>
      </c>
      <c r="G20" s="94" t="s">
        <v>152</v>
      </c>
      <c r="H20" s="168">
        <v>13</v>
      </c>
      <c r="I20" s="94" t="s">
        <v>138</v>
      </c>
      <c r="J20" s="168">
        <v>2</v>
      </c>
      <c r="K20" s="94" t="s">
        <v>149</v>
      </c>
      <c r="L20" s="168">
        <v>4</v>
      </c>
      <c r="M20" s="94" t="s">
        <v>163</v>
      </c>
      <c r="N20" s="168">
        <v>1</v>
      </c>
      <c r="O20" s="94" t="s">
        <v>133</v>
      </c>
      <c r="P20" s="168">
        <v>3</v>
      </c>
      <c r="Q20" s="94" t="s">
        <v>137</v>
      </c>
      <c r="R20" s="168">
        <v>14</v>
      </c>
      <c r="S20" s="94" t="s">
        <v>129</v>
      </c>
      <c r="T20" s="168">
        <v>5</v>
      </c>
      <c r="U20" s="94" t="s">
        <v>155</v>
      </c>
      <c r="V20" s="168">
        <v>11</v>
      </c>
      <c r="W20" s="94" t="s">
        <v>136</v>
      </c>
      <c r="X20" s="168">
        <v>9</v>
      </c>
      <c r="Y20" s="94" t="s">
        <v>160</v>
      </c>
      <c r="Z20" s="168">
        <v>7</v>
      </c>
      <c r="AA20" s="94" t="s">
        <v>143</v>
      </c>
      <c r="AB20" s="168">
        <v>16</v>
      </c>
      <c r="AC20" s="94" t="s">
        <v>161</v>
      </c>
      <c r="AD20" s="168">
        <v>10</v>
      </c>
      <c r="AE20" s="94" t="s">
        <v>127</v>
      </c>
      <c r="AF20" s="168">
        <v>6</v>
      </c>
      <c r="AG20" s="94" t="s">
        <v>128</v>
      </c>
      <c r="AH20" s="168">
        <v>15</v>
      </c>
      <c r="AI20" s="35">
        <f t="shared" si="0"/>
        <v>136</v>
      </c>
      <c r="AJ20" s="60">
        <f t="shared" si="1"/>
        <v>92</v>
      </c>
    </row>
    <row r="21" spans="1:36" x14ac:dyDescent="0.3">
      <c r="A21">
        <f t="shared" si="2"/>
        <v>7</v>
      </c>
      <c r="B21" s="84" t="str">
        <f>'Week 1'!B21</f>
        <v>Bobbo</v>
      </c>
      <c r="C21" s="95" t="s">
        <v>198</v>
      </c>
      <c r="D21" s="96">
        <v>8</v>
      </c>
      <c r="E21" s="95" t="s">
        <v>134</v>
      </c>
      <c r="F21" s="96">
        <v>11</v>
      </c>
      <c r="G21" s="95" t="s">
        <v>152</v>
      </c>
      <c r="H21" s="96">
        <v>12</v>
      </c>
      <c r="I21" s="95" t="s">
        <v>131</v>
      </c>
      <c r="J21" s="96">
        <v>2</v>
      </c>
      <c r="K21" s="95" t="s">
        <v>149</v>
      </c>
      <c r="L21" s="96">
        <v>1</v>
      </c>
      <c r="M21" s="95" t="s">
        <v>135</v>
      </c>
      <c r="N21" s="96">
        <v>3</v>
      </c>
      <c r="O21" s="95" t="s">
        <v>133</v>
      </c>
      <c r="P21" s="96">
        <v>4</v>
      </c>
      <c r="Q21" s="95" t="s">
        <v>137</v>
      </c>
      <c r="R21" s="96">
        <v>13</v>
      </c>
      <c r="S21" s="95" t="s">
        <v>129</v>
      </c>
      <c r="T21" s="96">
        <v>5</v>
      </c>
      <c r="U21" s="95" t="s">
        <v>155</v>
      </c>
      <c r="V21" s="96">
        <v>14</v>
      </c>
      <c r="W21" s="95" t="s">
        <v>136</v>
      </c>
      <c r="X21" s="96">
        <v>7</v>
      </c>
      <c r="Y21" s="95" t="s">
        <v>160</v>
      </c>
      <c r="Z21" s="96">
        <v>6</v>
      </c>
      <c r="AA21" s="95" t="s">
        <v>143</v>
      </c>
      <c r="AB21" s="96">
        <v>10</v>
      </c>
      <c r="AC21" s="95" t="s">
        <v>161</v>
      </c>
      <c r="AD21" s="96">
        <v>9</v>
      </c>
      <c r="AE21" s="95" t="s">
        <v>127</v>
      </c>
      <c r="AF21" s="96">
        <v>15</v>
      </c>
      <c r="AG21" s="95" t="s">
        <v>128</v>
      </c>
      <c r="AH21" s="96">
        <v>16</v>
      </c>
      <c r="AI21" s="8">
        <f t="shared" si="0"/>
        <v>136</v>
      </c>
      <c r="AJ21" s="8">
        <f t="shared" si="1"/>
        <v>99</v>
      </c>
    </row>
    <row r="22" spans="1:36" x14ac:dyDescent="0.3">
      <c r="A22">
        <f t="shared" si="2"/>
        <v>9</v>
      </c>
      <c r="B22" s="85" t="str">
        <f>'Week 1'!B22</f>
        <v>Trent</v>
      </c>
      <c r="C22" s="94" t="s">
        <v>198</v>
      </c>
      <c r="D22" s="168">
        <v>2</v>
      </c>
      <c r="E22" s="94" t="s">
        <v>134</v>
      </c>
      <c r="F22" s="168">
        <v>13</v>
      </c>
      <c r="G22" s="94" t="s">
        <v>152</v>
      </c>
      <c r="H22" s="168">
        <v>14</v>
      </c>
      <c r="I22" s="94" t="s">
        <v>131</v>
      </c>
      <c r="J22" s="168">
        <v>3</v>
      </c>
      <c r="K22" s="94" t="s">
        <v>154</v>
      </c>
      <c r="L22" s="168">
        <v>12</v>
      </c>
      <c r="M22" s="94" t="s">
        <v>163</v>
      </c>
      <c r="N22" s="168">
        <v>7</v>
      </c>
      <c r="O22" s="94" t="s">
        <v>133</v>
      </c>
      <c r="P22" s="168">
        <v>6</v>
      </c>
      <c r="Q22" s="94" t="s">
        <v>137</v>
      </c>
      <c r="R22" s="168">
        <v>16</v>
      </c>
      <c r="S22" s="94" t="s">
        <v>129</v>
      </c>
      <c r="T22" s="168">
        <v>9</v>
      </c>
      <c r="U22" s="94" t="s">
        <v>155</v>
      </c>
      <c r="V22" s="168">
        <v>8</v>
      </c>
      <c r="W22" s="94" t="s">
        <v>136</v>
      </c>
      <c r="X22" s="168">
        <v>10</v>
      </c>
      <c r="Y22" s="94" t="s">
        <v>160</v>
      </c>
      <c r="Z22" s="168">
        <v>5</v>
      </c>
      <c r="AA22" s="94" t="s">
        <v>143</v>
      </c>
      <c r="AB22" s="168">
        <v>15</v>
      </c>
      <c r="AC22" s="94" t="s">
        <v>161</v>
      </c>
      <c r="AD22" s="168">
        <v>1</v>
      </c>
      <c r="AE22" s="94" t="s">
        <v>127</v>
      </c>
      <c r="AF22" s="168">
        <v>4</v>
      </c>
      <c r="AG22" s="94" t="s">
        <v>128</v>
      </c>
      <c r="AH22" s="168">
        <v>11</v>
      </c>
      <c r="AI22" s="5">
        <f t="shared" si="0"/>
        <v>136</v>
      </c>
      <c r="AJ22" s="5">
        <f t="shared" si="1"/>
        <v>98</v>
      </c>
    </row>
    <row r="23" spans="1:36" x14ac:dyDescent="0.3">
      <c r="A23">
        <f t="shared" si="2"/>
        <v>5</v>
      </c>
      <c r="B23" s="70" t="str">
        <f>'Week 1'!B23</f>
        <v>Dean</v>
      </c>
      <c r="C23" s="95" t="s">
        <v>198</v>
      </c>
      <c r="D23" s="96">
        <v>2</v>
      </c>
      <c r="E23" s="95" t="s">
        <v>134</v>
      </c>
      <c r="F23" s="96">
        <v>15</v>
      </c>
      <c r="G23" s="95" t="s">
        <v>152</v>
      </c>
      <c r="H23" s="96">
        <v>9</v>
      </c>
      <c r="I23" s="95" t="s">
        <v>131</v>
      </c>
      <c r="J23" s="96">
        <v>3</v>
      </c>
      <c r="K23" s="95" t="s">
        <v>154</v>
      </c>
      <c r="L23" s="96">
        <v>8</v>
      </c>
      <c r="M23" s="95" t="s">
        <v>163</v>
      </c>
      <c r="N23" s="96">
        <v>4</v>
      </c>
      <c r="O23" s="95" t="s">
        <v>133</v>
      </c>
      <c r="P23" s="96">
        <v>7</v>
      </c>
      <c r="Q23" s="95" t="s">
        <v>137</v>
      </c>
      <c r="R23" s="96">
        <v>16</v>
      </c>
      <c r="S23" s="95" t="s">
        <v>129</v>
      </c>
      <c r="T23" s="96">
        <v>5</v>
      </c>
      <c r="U23" s="95" t="s">
        <v>155</v>
      </c>
      <c r="V23" s="96">
        <v>12</v>
      </c>
      <c r="W23" s="95" t="s">
        <v>136</v>
      </c>
      <c r="X23" s="96">
        <v>10</v>
      </c>
      <c r="Y23" s="95" t="s">
        <v>160</v>
      </c>
      <c r="Z23" s="96">
        <v>1</v>
      </c>
      <c r="AA23" s="95" t="s">
        <v>143</v>
      </c>
      <c r="AB23" s="96">
        <v>13</v>
      </c>
      <c r="AC23" s="95" t="s">
        <v>161</v>
      </c>
      <c r="AD23" s="96">
        <v>6</v>
      </c>
      <c r="AE23" s="95" t="s">
        <v>127</v>
      </c>
      <c r="AF23" s="96">
        <v>11</v>
      </c>
      <c r="AG23" s="95" t="s">
        <v>128</v>
      </c>
      <c r="AH23" s="96">
        <v>14</v>
      </c>
      <c r="AI23" s="8">
        <f t="shared" si="0"/>
        <v>136</v>
      </c>
      <c r="AJ23" s="8">
        <f t="shared" si="1"/>
        <v>100</v>
      </c>
    </row>
    <row r="24" spans="1:36" x14ac:dyDescent="0.3">
      <c r="A24">
        <f t="shared" si="2"/>
        <v>10</v>
      </c>
      <c r="B24" s="85" t="str">
        <f>'Week 1'!B24</f>
        <v>Randi</v>
      </c>
      <c r="C24" s="94" t="s">
        <v>198</v>
      </c>
      <c r="D24" s="168">
        <v>4</v>
      </c>
      <c r="E24" s="94" t="s">
        <v>134</v>
      </c>
      <c r="F24" s="168">
        <v>8</v>
      </c>
      <c r="G24" s="94" t="s">
        <v>152</v>
      </c>
      <c r="H24" s="168">
        <v>12</v>
      </c>
      <c r="I24" s="94" t="s">
        <v>131</v>
      </c>
      <c r="J24" s="168">
        <v>2</v>
      </c>
      <c r="K24" s="94" t="s">
        <v>154</v>
      </c>
      <c r="L24" s="168">
        <v>7</v>
      </c>
      <c r="M24" s="94" t="s">
        <v>163</v>
      </c>
      <c r="N24" s="168">
        <v>3</v>
      </c>
      <c r="O24" s="94" t="s">
        <v>133</v>
      </c>
      <c r="P24" s="168">
        <v>1</v>
      </c>
      <c r="Q24" s="94" t="s">
        <v>137</v>
      </c>
      <c r="R24" s="168">
        <v>15</v>
      </c>
      <c r="S24" s="94" t="s">
        <v>129</v>
      </c>
      <c r="T24" s="168">
        <v>9</v>
      </c>
      <c r="U24" s="94" t="s">
        <v>155</v>
      </c>
      <c r="V24" s="168">
        <v>13</v>
      </c>
      <c r="W24" s="94" t="s">
        <v>136</v>
      </c>
      <c r="X24" s="168">
        <v>11</v>
      </c>
      <c r="Y24" s="94" t="s">
        <v>160</v>
      </c>
      <c r="Z24" s="168">
        <v>10</v>
      </c>
      <c r="AA24" s="94" t="s">
        <v>143</v>
      </c>
      <c r="AB24" s="168">
        <v>16</v>
      </c>
      <c r="AC24" s="94" t="s">
        <v>161</v>
      </c>
      <c r="AD24" s="168">
        <v>5</v>
      </c>
      <c r="AE24" s="94" t="s">
        <v>127</v>
      </c>
      <c r="AF24" s="168">
        <v>6</v>
      </c>
      <c r="AG24" s="94" t="s">
        <v>128</v>
      </c>
      <c r="AH24" s="168">
        <v>14</v>
      </c>
      <c r="AI24" s="5">
        <f t="shared" si="0"/>
        <v>136</v>
      </c>
      <c r="AJ24" s="5">
        <f t="shared" si="1"/>
        <v>97</v>
      </c>
    </row>
    <row r="25" spans="1:36" x14ac:dyDescent="0.3">
      <c r="A25">
        <f t="shared" si="2"/>
        <v>10</v>
      </c>
      <c r="B25" s="70" t="str">
        <f>'Week 1'!B25</f>
        <v>Brett J.</v>
      </c>
      <c r="C25" s="95" t="s">
        <v>198</v>
      </c>
      <c r="D25" s="96">
        <v>4</v>
      </c>
      <c r="E25" s="95" t="s">
        <v>134</v>
      </c>
      <c r="F25" s="96">
        <v>12</v>
      </c>
      <c r="G25" s="95" t="s">
        <v>152</v>
      </c>
      <c r="H25" s="96">
        <v>10</v>
      </c>
      <c r="I25" s="95" t="s">
        <v>138</v>
      </c>
      <c r="J25" s="96">
        <v>2</v>
      </c>
      <c r="K25" s="95" t="s">
        <v>149</v>
      </c>
      <c r="L25" s="96">
        <v>1</v>
      </c>
      <c r="M25" s="95" t="s">
        <v>135</v>
      </c>
      <c r="N25" s="96">
        <v>5</v>
      </c>
      <c r="O25" s="95" t="s">
        <v>133</v>
      </c>
      <c r="P25" s="96">
        <v>7</v>
      </c>
      <c r="Q25" s="95" t="s">
        <v>137</v>
      </c>
      <c r="R25" s="96">
        <v>14</v>
      </c>
      <c r="S25" s="95" t="s">
        <v>129</v>
      </c>
      <c r="T25" s="96">
        <v>6</v>
      </c>
      <c r="U25" s="95" t="s">
        <v>155</v>
      </c>
      <c r="V25" s="96">
        <v>13</v>
      </c>
      <c r="W25" s="95" t="s">
        <v>136</v>
      </c>
      <c r="X25" s="96">
        <v>11</v>
      </c>
      <c r="Y25" s="95" t="s">
        <v>148</v>
      </c>
      <c r="Z25" s="96">
        <v>3</v>
      </c>
      <c r="AA25" s="95" t="s">
        <v>143</v>
      </c>
      <c r="AB25" s="96">
        <v>15</v>
      </c>
      <c r="AC25" s="95" t="s">
        <v>161</v>
      </c>
      <c r="AD25" s="96">
        <v>8</v>
      </c>
      <c r="AE25" s="95" t="s">
        <v>127</v>
      </c>
      <c r="AF25" s="96">
        <v>9</v>
      </c>
      <c r="AG25" s="95" t="s">
        <v>128</v>
      </c>
      <c r="AH25" s="96">
        <v>16</v>
      </c>
      <c r="AI25" s="8">
        <f t="shared" si="0"/>
        <v>136</v>
      </c>
      <c r="AJ25" s="8">
        <f t="shared" si="1"/>
        <v>97</v>
      </c>
    </row>
    <row r="26" spans="1:36" x14ac:dyDescent="0.3">
      <c r="A26">
        <f t="shared" si="2"/>
        <v>24</v>
      </c>
      <c r="B26" s="85" t="str">
        <f>'Week 1'!B26</f>
        <v>Derek</v>
      </c>
      <c r="C26" s="94" t="s">
        <v>198</v>
      </c>
      <c r="D26" s="168">
        <v>10</v>
      </c>
      <c r="E26" s="94" t="s">
        <v>134</v>
      </c>
      <c r="F26" s="168">
        <v>12</v>
      </c>
      <c r="G26" s="94" t="s">
        <v>152</v>
      </c>
      <c r="H26" s="168">
        <v>11</v>
      </c>
      <c r="I26" s="94" t="s">
        <v>131</v>
      </c>
      <c r="J26" s="168">
        <v>3</v>
      </c>
      <c r="K26" s="94" t="s">
        <v>154</v>
      </c>
      <c r="L26" s="168">
        <v>5</v>
      </c>
      <c r="M26" s="94" t="s">
        <v>163</v>
      </c>
      <c r="N26" s="168">
        <v>2</v>
      </c>
      <c r="O26" s="94" t="s">
        <v>133</v>
      </c>
      <c r="P26" s="168">
        <v>8</v>
      </c>
      <c r="Q26" s="94" t="s">
        <v>137</v>
      </c>
      <c r="R26" s="168">
        <v>14</v>
      </c>
      <c r="S26" s="94" t="s">
        <v>141</v>
      </c>
      <c r="T26" s="168">
        <v>1</v>
      </c>
      <c r="U26" s="94" t="s">
        <v>155</v>
      </c>
      <c r="V26" s="168">
        <v>13</v>
      </c>
      <c r="W26" s="94" t="s">
        <v>136</v>
      </c>
      <c r="X26" s="168">
        <v>9</v>
      </c>
      <c r="Y26" s="94" t="s">
        <v>160</v>
      </c>
      <c r="Z26" s="168">
        <v>7</v>
      </c>
      <c r="AA26" s="94" t="s">
        <v>143</v>
      </c>
      <c r="AB26" s="168">
        <v>16</v>
      </c>
      <c r="AC26" s="94" t="s">
        <v>161</v>
      </c>
      <c r="AD26" s="168">
        <v>6</v>
      </c>
      <c r="AE26" s="94" t="s">
        <v>127</v>
      </c>
      <c r="AF26" s="168">
        <v>4</v>
      </c>
      <c r="AG26" s="94" t="s">
        <v>128</v>
      </c>
      <c r="AH26" s="168">
        <v>15</v>
      </c>
      <c r="AI26" s="5">
        <f t="shared" si="0"/>
        <v>136</v>
      </c>
      <c r="AJ26" s="5">
        <f t="shared" si="1"/>
        <v>89</v>
      </c>
    </row>
    <row r="27" spans="1:36" x14ac:dyDescent="0.3">
      <c r="A27">
        <f t="shared" si="2"/>
        <v>3</v>
      </c>
      <c r="B27" s="70" t="str">
        <f>'Week 1'!B27</f>
        <v>Colby</v>
      </c>
      <c r="C27" s="95" t="s">
        <v>162</v>
      </c>
      <c r="D27" s="96">
        <v>4</v>
      </c>
      <c r="E27" s="95" t="s">
        <v>134</v>
      </c>
      <c r="F27" s="96">
        <v>15</v>
      </c>
      <c r="G27" s="95" t="s">
        <v>152</v>
      </c>
      <c r="H27" s="96">
        <v>14</v>
      </c>
      <c r="I27" s="95" t="s">
        <v>138</v>
      </c>
      <c r="J27" s="96">
        <v>5</v>
      </c>
      <c r="K27" s="95" t="s">
        <v>154</v>
      </c>
      <c r="L27" s="96">
        <v>10</v>
      </c>
      <c r="M27" s="95" t="s">
        <v>163</v>
      </c>
      <c r="N27" s="96">
        <v>1</v>
      </c>
      <c r="O27" s="95" t="s">
        <v>133</v>
      </c>
      <c r="P27" s="96">
        <v>2</v>
      </c>
      <c r="Q27" s="95" t="s">
        <v>137</v>
      </c>
      <c r="R27" s="96">
        <v>12</v>
      </c>
      <c r="S27" s="95" t="s">
        <v>141</v>
      </c>
      <c r="T27" s="96">
        <v>6</v>
      </c>
      <c r="U27" s="95" t="s">
        <v>155</v>
      </c>
      <c r="V27" s="96">
        <v>9</v>
      </c>
      <c r="W27" s="95" t="s">
        <v>136</v>
      </c>
      <c r="X27" s="96">
        <v>7</v>
      </c>
      <c r="Y27" s="95" t="s">
        <v>403</v>
      </c>
      <c r="Z27" s="96">
        <v>3</v>
      </c>
      <c r="AA27" s="95" t="s">
        <v>143</v>
      </c>
      <c r="AB27" s="96">
        <v>8</v>
      </c>
      <c r="AC27" s="95" t="s">
        <v>161</v>
      </c>
      <c r="AD27" s="96">
        <v>16</v>
      </c>
      <c r="AE27" s="95" t="s">
        <v>127</v>
      </c>
      <c r="AF27" s="96">
        <v>13</v>
      </c>
      <c r="AG27" s="95" t="s">
        <v>128</v>
      </c>
      <c r="AH27" s="96">
        <v>11</v>
      </c>
      <c r="AI27" s="8">
        <f t="shared" si="0"/>
        <v>136</v>
      </c>
      <c r="AJ27" s="8">
        <f t="shared" si="1"/>
        <v>107</v>
      </c>
    </row>
    <row r="28" spans="1:36" x14ac:dyDescent="0.3">
      <c r="A28">
        <f t="shared" si="2"/>
        <v>18</v>
      </c>
      <c r="B28" s="85" t="str">
        <f>'Week 1'!B28</f>
        <v>Bret F.</v>
      </c>
      <c r="C28" s="94" t="s">
        <v>198</v>
      </c>
      <c r="D28" s="168">
        <v>3</v>
      </c>
      <c r="E28" s="94" t="s">
        <v>134</v>
      </c>
      <c r="F28" s="168">
        <v>13</v>
      </c>
      <c r="G28" s="94" t="s">
        <v>152</v>
      </c>
      <c r="H28" s="168">
        <v>14</v>
      </c>
      <c r="I28" s="94" t="s">
        <v>131</v>
      </c>
      <c r="J28" s="168">
        <v>4</v>
      </c>
      <c r="K28" s="94" t="s">
        <v>154</v>
      </c>
      <c r="L28" s="168">
        <v>12</v>
      </c>
      <c r="M28" s="94" t="s">
        <v>135</v>
      </c>
      <c r="N28" s="168">
        <v>1</v>
      </c>
      <c r="O28" s="94" t="s">
        <v>147</v>
      </c>
      <c r="P28" s="168">
        <v>5</v>
      </c>
      <c r="Q28" s="94" t="s">
        <v>137</v>
      </c>
      <c r="R28" s="168">
        <v>11</v>
      </c>
      <c r="S28" s="94" t="s">
        <v>129</v>
      </c>
      <c r="T28" s="168">
        <v>2</v>
      </c>
      <c r="U28" s="94" t="s">
        <v>155</v>
      </c>
      <c r="V28" s="168">
        <v>10</v>
      </c>
      <c r="W28" s="94" t="s">
        <v>136</v>
      </c>
      <c r="X28" s="168">
        <v>9</v>
      </c>
      <c r="Y28" s="94" t="s">
        <v>148</v>
      </c>
      <c r="Z28" s="168">
        <v>8</v>
      </c>
      <c r="AA28" s="94" t="s">
        <v>143</v>
      </c>
      <c r="AB28" s="168">
        <v>7</v>
      </c>
      <c r="AC28" s="94" t="s">
        <v>161</v>
      </c>
      <c r="AD28" s="168">
        <v>15</v>
      </c>
      <c r="AE28" s="94" t="s">
        <v>127</v>
      </c>
      <c r="AF28" s="168">
        <v>6</v>
      </c>
      <c r="AG28" s="94" t="s">
        <v>128</v>
      </c>
      <c r="AH28" s="168">
        <v>16</v>
      </c>
      <c r="AI28" s="5">
        <f t="shared" si="0"/>
        <v>136</v>
      </c>
      <c r="AJ28" s="5">
        <f t="shared" si="1"/>
        <v>93</v>
      </c>
    </row>
    <row r="29" spans="1:36" ht="15.65" thickBot="1" x14ac:dyDescent="0.35">
      <c r="A29">
        <f t="shared" si="2"/>
        <v>10</v>
      </c>
      <c r="B29" s="93" t="str">
        <f>'Week 1'!B29</f>
        <v>Chad</v>
      </c>
      <c r="C29" s="95" t="s">
        <v>162</v>
      </c>
      <c r="D29" s="96">
        <v>1</v>
      </c>
      <c r="E29" s="95" t="s">
        <v>134</v>
      </c>
      <c r="F29" s="96">
        <v>7</v>
      </c>
      <c r="G29" s="95" t="s">
        <v>152</v>
      </c>
      <c r="H29" s="96">
        <v>12</v>
      </c>
      <c r="I29" s="95" t="s">
        <v>131</v>
      </c>
      <c r="J29" s="96">
        <v>5</v>
      </c>
      <c r="K29" s="95" t="s">
        <v>154</v>
      </c>
      <c r="L29" s="96">
        <v>4</v>
      </c>
      <c r="M29" s="95" t="s">
        <v>163</v>
      </c>
      <c r="N29" s="96">
        <v>3</v>
      </c>
      <c r="O29" s="95" t="s">
        <v>133</v>
      </c>
      <c r="P29" s="96">
        <v>2</v>
      </c>
      <c r="Q29" s="95" t="s">
        <v>137</v>
      </c>
      <c r="R29" s="96">
        <v>13</v>
      </c>
      <c r="S29" s="95" t="s">
        <v>129</v>
      </c>
      <c r="T29" s="96">
        <v>9</v>
      </c>
      <c r="U29" s="95" t="s">
        <v>155</v>
      </c>
      <c r="V29" s="96">
        <v>10</v>
      </c>
      <c r="W29" s="95" t="s">
        <v>136</v>
      </c>
      <c r="X29" s="96">
        <v>14</v>
      </c>
      <c r="Y29" s="95" t="s">
        <v>160</v>
      </c>
      <c r="Z29" s="96">
        <v>8</v>
      </c>
      <c r="AA29" s="95" t="s">
        <v>143</v>
      </c>
      <c r="AB29" s="96">
        <v>15</v>
      </c>
      <c r="AC29" s="95" t="s">
        <v>161</v>
      </c>
      <c r="AD29" s="96">
        <v>11</v>
      </c>
      <c r="AE29" s="95" t="s">
        <v>127</v>
      </c>
      <c r="AF29" s="96">
        <v>6</v>
      </c>
      <c r="AG29" s="95" t="s">
        <v>128</v>
      </c>
      <c r="AH29" s="96">
        <v>16</v>
      </c>
      <c r="AI29" s="47">
        <f t="shared" si="0"/>
        <v>136</v>
      </c>
      <c r="AJ29" s="48">
        <f t="shared" si="1"/>
        <v>97</v>
      </c>
    </row>
    <row r="30" spans="1:36" ht="15.65" thickBot="1" x14ac:dyDescent="0.35">
      <c r="B30" s="27" t="s">
        <v>15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64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5" spans="2:36" ht="15.65" thickBot="1" x14ac:dyDescent="0.35"/>
    <row r="36" spans="2:36" ht="15.65" thickBot="1" x14ac:dyDescent="0.35">
      <c r="B36" s="21" t="s">
        <v>0</v>
      </c>
      <c r="C36" s="183" t="s">
        <v>162</v>
      </c>
      <c r="D36" s="183"/>
      <c r="E36" s="183" t="s">
        <v>134</v>
      </c>
      <c r="F36" s="183"/>
      <c r="G36" s="183" t="s">
        <v>152</v>
      </c>
      <c r="H36" s="183"/>
      <c r="I36" s="183" t="s">
        <v>138</v>
      </c>
      <c r="J36" s="183"/>
      <c r="K36" s="183" t="s">
        <v>154</v>
      </c>
      <c r="L36" s="183"/>
      <c r="M36" s="183" t="s">
        <v>135</v>
      </c>
      <c r="N36" s="183"/>
      <c r="O36" s="183" t="s">
        <v>133</v>
      </c>
      <c r="P36" s="183"/>
      <c r="Q36" s="183" t="s">
        <v>137</v>
      </c>
      <c r="R36" s="183"/>
      <c r="S36" s="183" t="s">
        <v>129</v>
      </c>
      <c r="T36" s="183"/>
      <c r="U36" s="183" t="s">
        <v>155</v>
      </c>
      <c r="V36" s="183"/>
      <c r="W36" s="183" t="s">
        <v>136</v>
      </c>
      <c r="X36" s="183"/>
      <c r="Y36" s="183" t="s">
        <v>160</v>
      </c>
      <c r="Z36" s="183"/>
      <c r="AA36" s="183" t="s">
        <v>130</v>
      </c>
      <c r="AB36" s="183"/>
      <c r="AC36" s="183" t="s">
        <v>161</v>
      </c>
      <c r="AD36" s="183"/>
      <c r="AE36" s="183" t="s">
        <v>127</v>
      </c>
      <c r="AF36" s="183"/>
      <c r="AG36" s="183" t="s">
        <v>142</v>
      </c>
      <c r="AH36" s="183"/>
      <c r="AI36" s="18"/>
    </row>
    <row r="37" spans="2:36" x14ac:dyDescent="0.3">
      <c r="B37" s="20" t="str">
        <f t="shared" ref="B37:B62" si="3">B4</f>
        <v>Tyson</v>
      </c>
      <c r="C37" s="174" t="str">
        <f t="shared" ref="C37:AG52" si="4">IF(C4=C$36,D4,"-")</f>
        <v>-</v>
      </c>
      <c r="D37" s="174"/>
      <c r="E37" s="174">
        <f t="shared" si="4"/>
        <v>10</v>
      </c>
      <c r="F37" s="174"/>
      <c r="G37" s="174">
        <f t="shared" si="4"/>
        <v>13</v>
      </c>
      <c r="H37" s="174"/>
      <c r="I37" s="174">
        <f t="shared" si="4"/>
        <v>1</v>
      </c>
      <c r="J37" s="174"/>
      <c r="K37" s="174">
        <f t="shared" si="4"/>
        <v>5</v>
      </c>
      <c r="L37" s="174"/>
      <c r="M37" s="174" t="str">
        <f t="shared" si="4"/>
        <v>-</v>
      </c>
      <c r="N37" s="174"/>
      <c r="O37" s="174">
        <f t="shared" si="4"/>
        <v>7</v>
      </c>
      <c r="P37" s="174"/>
      <c r="Q37" s="174">
        <f t="shared" si="4"/>
        <v>14</v>
      </c>
      <c r="R37" s="174"/>
      <c r="S37" s="174">
        <f t="shared" si="4"/>
        <v>6</v>
      </c>
      <c r="T37" s="174"/>
      <c r="U37" s="174">
        <f t="shared" si="4"/>
        <v>12</v>
      </c>
      <c r="V37" s="174"/>
      <c r="W37" s="174">
        <f t="shared" si="4"/>
        <v>9</v>
      </c>
      <c r="X37" s="174"/>
      <c r="Y37" s="174">
        <f t="shared" si="4"/>
        <v>2</v>
      </c>
      <c r="Z37" s="174"/>
      <c r="AA37" s="174" t="str">
        <f t="shared" si="4"/>
        <v>-</v>
      </c>
      <c r="AB37" s="174"/>
      <c r="AC37" s="174">
        <f t="shared" si="4"/>
        <v>11</v>
      </c>
      <c r="AD37" s="174"/>
      <c r="AE37" s="174">
        <f t="shared" si="4"/>
        <v>3</v>
      </c>
      <c r="AF37" s="174"/>
      <c r="AG37" s="174" t="str">
        <f t="shared" si="4"/>
        <v>-</v>
      </c>
      <c r="AH37" s="174"/>
      <c r="AJ37" s="19">
        <f t="shared" ref="AJ37:AJ62" si="5">COUNTIF(C37:AH37,"&gt;=1")</f>
        <v>12</v>
      </c>
    </row>
    <row r="38" spans="2:36" x14ac:dyDescent="0.3">
      <c r="B38" s="91" t="str">
        <f t="shared" si="3"/>
        <v>Ben</v>
      </c>
      <c r="C38" s="172" t="str">
        <f t="shared" si="4"/>
        <v>-</v>
      </c>
      <c r="D38" s="172"/>
      <c r="E38" s="172">
        <f t="shared" si="4"/>
        <v>12</v>
      </c>
      <c r="F38" s="172"/>
      <c r="G38" s="172">
        <f t="shared" si="4"/>
        <v>15</v>
      </c>
      <c r="H38" s="172"/>
      <c r="I38" s="172">
        <f t="shared" si="4"/>
        <v>3</v>
      </c>
      <c r="J38" s="172"/>
      <c r="K38" s="172" t="str">
        <f t="shared" si="4"/>
        <v>-</v>
      </c>
      <c r="L38" s="172"/>
      <c r="M38" s="172" t="str">
        <f t="shared" si="4"/>
        <v>-</v>
      </c>
      <c r="N38" s="172"/>
      <c r="O38" s="172">
        <f t="shared" si="4"/>
        <v>5</v>
      </c>
      <c r="P38" s="172"/>
      <c r="Q38" s="172">
        <f t="shared" si="4"/>
        <v>14</v>
      </c>
      <c r="R38" s="172"/>
      <c r="S38" s="172" t="str">
        <f t="shared" si="4"/>
        <v>-</v>
      </c>
      <c r="T38" s="172"/>
      <c r="U38" s="172">
        <f t="shared" si="4"/>
        <v>11</v>
      </c>
      <c r="V38" s="172"/>
      <c r="W38" s="172">
        <f t="shared" si="4"/>
        <v>10</v>
      </c>
      <c r="X38" s="172"/>
      <c r="Y38" s="172">
        <f t="shared" si="4"/>
        <v>8</v>
      </c>
      <c r="Z38" s="172"/>
      <c r="AA38" s="172" t="str">
        <f t="shared" si="4"/>
        <v>-</v>
      </c>
      <c r="AB38" s="172"/>
      <c r="AC38" s="172">
        <f t="shared" si="4"/>
        <v>9</v>
      </c>
      <c r="AD38" s="172"/>
      <c r="AE38" s="172" t="str">
        <f t="shared" si="4"/>
        <v>-</v>
      </c>
      <c r="AF38" s="172"/>
      <c r="AG38" s="172" t="str">
        <f t="shared" si="4"/>
        <v>-</v>
      </c>
      <c r="AH38" s="172"/>
      <c r="AJ38" s="19">
        <f t="shared" si="5"/>
        <v>9</v>
      </c>
    </row>
    <row r="39" spans="2:36" x14ac:dyDescent="0.3">
      <c r="B39" s="10" t="str">
        <f t="shared" si="3"/>
        <v>Trevor</v>
      </c>
      <c r="C39" s="174" t="str">
        <f t="shared" si="4"/>
        <v>-</v>
      </c>
      <c r="D39" s="174"/>
      <c r="E39" s="174">
        <f t="shared" si="4"/>
        <v>9</v>
      </c>
      <c r="F39" s="174"/>
      <c r="G39" s="174">
        <f t="shared" si="4"/>
        <v>15</v>
      </c>
      <c r="H39" s="174"/>
      <c r="I39" s="174" t="str">
        <f t="shared" si="4"/>
        <v>-</v>
      </c>
      <c r="J39" s="174"/>
      <c r="K39" s="174">
        <f t="shared" si="4"/>
        <v>7</v>
      </c>
      <c r="L39" s="174"/>
      <c r="M39" s="174">
        <f t="shared" si="4"/>
        <v>1</v>
      </c>
      <c r="N39" s="174"/>
      <c r="O39" s="174">
        <f t="shared" si="4"/>
        <v>5</v>
      </c>
      <c r="P39" s="174"/>
      <c r="Q39" s="174">
        <f t="shared" si="4"/>
        <v>13</v>
      </c>
      <c r="R39" s="174"/>
      <c r="S39" s="174">
        <f t="shared" si="4"/>
        <v>12</v>
      </c>
      <c r="T39" s="174"/>
      <c r="U39" s="174">
        <f t="shared" si="4"/>
        <v>6</v>
      </c>
      <c r="V39" s="174"/>
      <c r="W39" s="174">
        <f t="shared" si="4"/>
        <v>14</v>
      </c>
      <c r="X39" s="174"/>
      <c r="Y39" s="174">
        <f t="shared" si="4"/>
        <v>3</v>
      </c>
      <c r="Z39" s="174"/>
      <c r="AA39" s="174" t="str">
        <f t="shared" si="4"/>
        <v>-</v>
      </c>
      <c r="AB39" s="174"/>
      <c r="AC39" s="174">
        <f t="shared" si="4"/>
        <v>10</v>
      </c>
      <c r="AD39" s="174"/>
      <c r="AE39" s="174">
        <f t="shared" si="4"/>
        <v>4</v>
      </c>
      <c r="AF39" s="174"/>
      <c r="AG39" s="174" t="str">
        <f t="shared" si="4"/>
        <v>-</v>
      </c>
      <c r="AH39" s="174"/>
      <c r="AJ39" s="19">
        <f t="shared" si="5"/>
        <v>12</v>
      </c>
    </row>
    <row r="40" spans="2:36" x14ac:dyDescent="0.3">
      <c r="B40" s="91" t="str">
        <f t="shared" si="3"/>
        <v>Alex</v>
      </c>
      <c r="C40" s="172" t="str">
        <f t="shared" si="4"/>
        <v>-</v>
      </c>
      <c r="D40" s="172"/>
      <c r="E40" s="172">
        <f t="shared" si="4"/>
        <v>7</v>
      </c>
      <c r="F40" s="172"/>
      <c r="G40" s="172">
        <f t="shared" si="4"/>
        <v>12</v>
      </c>
      <c r="H40" s="172"/>
      <c r="I40" s="172" t="str">
        <f t="shared" si="4"/>
        <v>-</v>
      </c>
      <c r="J40" s="172"/>
      <c r="K40" s="172">
        <f t="shared" si="4"/>
        <v>9</v>
      </c>
      <c r="L40" s="172"/>
      <c r="M40" s="172" t="str">
        <f t="shared" si="4"/>
        <v>-</v>
      </c>
      <c r="N40" s="172"/>
      <c r="O40" s="172" t="str">
        <f t="shared" si="4"/>
        <v>-</v>
      </c>
      <c r="P40" s="172"/>
      <c r="Q40" s="172">
        <f t="shared" si="4"/>
        <v>15</v>
      </c>
      <c r="R40" s="172"/>
      <c r="S40" s="172">
        <f t="shared" si="4"/>
        <v>10</v>
      </c>
      <c r="T40" s="172"/>
      <c r="U40" s="172">
        <f t="shared" si="4"/>
        <v>14</v>
      </c>
      <c r="V40" s="172"/>
      <c r="W40" s="172">
        <f t="shared" si="4"/>
        <v>6</v>
      </c>
      <c r="X40" s="172"/>
      <c r="Y40" s="172">
        <f t="shared" si="4"/>
        <v>11</v>
      </c>
      <c r="Z40" s="172"/>
      <c r="AA40" s="172" t="str">
        <f t="shared" si="4"/>
        <v>-</v>
      </c>
      <c r="AB40" s="172"/>
      <c r="AC40" s="172">
        <f t="shared" si="4"/>
        <v>8</v>
      </c>
      <c r="AD40" s="172"/>
      <c r="AE40" s="172">
        <f t="shared" si="4"/>
        <v>1</v>
      </c>
      <c r="AF40" s="172"/>
      <c r="AG40" s="172" t="str">
        <f t="shared" si="4"/>
        <v>-</v>
      </c>
      <c r="AH40" s="172"/>
      <c r="AJ40" s="19">
        <f t="shared" si="5"/>
        <v>10</v>
      </c>
    </row>
    <row r="41" spans="2:36" x14ac:dyDescent="0.3">
      <c r="B41" s="10" t="str">
        <f t="shared" si="3"/>
        <v>Katelyn</v>
      </c>
      <c r="C41" s="174" t="str">
        <f t="shared" si="4"/>
        <v>-</v>
      </c>
      <c r="D41" s="174"/>
      <c r="E41" s="174">
        <f t="shared" si="4"/>
        <v>9</v>
      </c>
      <c r="F41" s="174"/>
      <c r="G41" s="174">
        <f t="shared" si="4"/>
        <v>12</v>
      </c>
      <c r="H41" s="174"/>
      <c r="I41" s="174" t="str">
        <f t="shared" si="4"/>
        <v>-</v>
      </c>
      <c r="J41" s="174"/>
      <c r="K41" s="174">
        <f t="shared" si="4"/>
        <v>8</v>
      </c>
      <c r="L41" s="174"/>
      <c r="M41" s="174" t="str">
        <f t="shared" si="4"/>
        <v>-</v>
      </c>
      <c r="N41" s="174"/>
      <c r="O41" s="174">
        <f t="shared" si="4"/>
        <v>1</v>
      </c>
      <c r="P41" s="174"/>
      <c r="Q41" s="174">
        <f t="shared" si="4"/>
        <v>15</v>
      </c>
      <c r="R41" s="174"/>
      <c r="S41" s="174">
        <f t="shared" si="4"/>
        <v>7</v>
      </c>
      <c r="T41" s="174"/>
      <c r="U41" s="174">
        <f t="shared" si="4"/>
        <v>13</v>
      </c>
      <c r="V41" s="174"/>
      <c r="W41" s="174">
        <f t="shared" si="4"/>
        <v>11</v>
      </c>
      <c r="X41" s="174"/>
      <c r="Y41" s="174">
        <f t="shared" si="4"/>
        <v>10</v>
      </c>
      <c r="Z41" s="174"/>
      <c r="AA41" s="174" t="str">
        <f t="shared" si="4"/>
        <v>-</v>
      </c>
      <c r="AB41" s="174"/>
      <c r="AC41" s="174">
        <f t="shared" si="4"/>
        <v>3</v>
      </c>
      <c r="AD41" s="174"/>
      <c r="AE41" s="174">
        <f t="shared" si="4"/>
        <v>6</v>
      </c>
      <c r="AF41" s="174"/>
      <c r="AG41" s="174" t="str">
        <f t="shared" si="4"/>
        <v>-</v>
      </c>
      <c r="AH41" s="174"/>
      <c r="AJ41" s="19">
        <f t="shared" si="5"/>
        <v>11</v>
      </c>
    </row>
    <row r="42" spans="2:36" x14ac:dyDescent="0.3">
      <c r="B42" s="91" t="str">
        <f t="shared" si="3"/>
        <v>Shelby</v>
      </c>
      <c r="C42" s="172" t="str">
        <f t="shared" si="4"/>
        <v>-</v>
      </c>
      <c r="D42" s="172"/>
      <c r="E42" s="172">
        <f t="shared" si="4"/>
        <v>10</v>
      </c>
      <c r="F42" s="172"/>
      <c r="G42" s="172">
        <f t="shared" si="4"/>
        <v>13</v>
      </c>
      <c r="H42" s="172"/>
      <c r="I42" s="172" t="str">
        <f t="shared" si="4"/>
        <v>-</v>
      </c>
      <c r="J42" s="172"/>
      <c r="K42" s="172">
        <f t="shared" si="4"/>
        <v>9</v>
      </c>
      <c r="L42" s="172"/>
      <c r="M42" s="172" t="str">
        <f t="shared" si="4"/>
        <v>-</v>
      </c>
      <c r="N42" s="172"/>
      <c r="O42" s="172">
        <f t="shared" si="4"/>
        <v>3</v>
      </c>
      <c r="P42" s="172"/>
      <c r="Q42" s="172">
        <f t="shared" si="4"/>
        <v>15</v>
      </c>
      <c r="R42" s="172"/>
      <c r="S42" s="172">
        <f t="shared" si="4"/>
        <v>12</v>
      </c>
      <c r="T42" s="172"/>
      <c r="U42" s="172">
        <f t="shared" si="4"/>
        <v>14</v>
      </c>
      <c r="V42" s="172"/>
      <c r="W42" s="172">
        <f t="shared" si="4"/>
        <v>11</v>
      </c>
      <c r="X42" s="172"/>
      <c r="Y42" s="172">
        <f t="shared" si="4"/>
        <v>1</v>
      </c>
      <c r="Z42" s="172"/>
      <c r="AA42" s="172" t="str">
        <f t="shared" si="4"/>
        <v>-</v>
      </c>
      <c r="AB42" s="172"/>
      <c r="AC42" s="172">
        <f t="shared" si="4"/>
        <v>2</v>
      </c>
      <c r="AD42" s="172"/>
      <c r="AE42" s="172">
        <f t="shared" si="4"/>
        <v>4</v>
      </c>
      <c r="AF42" s="172"/>
      <c r="AG42" s="172" t="str">
        <f t="shared" si="4"/>
        <v>-</v>
      </c>
      <c r="AH42" s="172"/>
      <c r="AJ42" s="19">
        <f t="shared" si="5"/>
        <v>11</v>
      </c>
    </row>
    <row r="43" spans="2:36" x14ac:dyDescent="0.3">
      <c r="B43" s="10" t="str">
        <f t="shared" si="3"/>
        <v>Chris</v>
      </c>
      <c r="C43" s="174" t="str">
        <f t="shared" si="4"/>
        <v>-</v>
      </c>
      <c r="D43" s="174"/>
      <c r="E43" s="174">
        <f t="shared" si="4"/>
        <v>14</v>
      </c>
      <c r="F43" s="174"/>
      <c r="G43" s="174">
        <f t="shared" si="4"/>
        <v>16</v>
      </c>
      <c r="H43" s="174"/>
      <c r="I43" s="174" t="str">
        <f t="shared" si="4"/>
        <v>-</v>
      </c>
      <c r="J43" s="174"/>
      <c r="K43" s="174">
        <f t="shared" si="4"/>
        <v>10</v>
      </c>
      <c r="L43" s="174"/>
      <c r="M43" s="174">
        <f t="shared" si="4"/>
        <v>1</v>
      </c>
      <c r="N43" s="174"/>
      <c r="O43" s="174">
        <f t="shared" si="4"/>
        <v>2</v>
      </c>
      <c r="P43" s="174"/>
      <c r="Q43" s="174">
        <f t="shared" si="4"/>
        <v>15</v>
      </c>
      <c r="R43" s="174"/>
      <c r="S43" s="174">
        <f t="shared" si="4"/>
        <v>13</v>
      </c>
      <c r="T43" s="174"/>
      <c r="U43" s="174">
        <f t="shared" si="4"/>
        <v>3</v>
      </c>
      <c r="V43" s="174"/>
      <c r="W43" s="174">
        <f t="shared" si="4"/>
        <v>12</v>
      </c>
      <c r="X43" s="174"/>
      <c r="Y43" s="174">
        <f t="shared" si="4"/>
        <v>11</v>
      </c>
      <c r="Z43" s="174"/>
      <c r="AA43" s="174" t="str">
        <f t="shared" si="4"/>
        <v>-</v>
      </c>
      <c r="AB43" s="174"/>
      <c r="AC43" s="174">
        <f t="shared" si="4"/>
        <v>7</v>
      </c>
      <c r="AD43" s="174"/>
      <c r="AE43" s="174">
        <f t="shared" si="4"/>
        <v>6</v>
      </c>
      <c r="AF43" s="174"/>
      <c r="AG43" s="174" t="str">
        <f t="shared" si="4"/>
        <v>-</v>
      </c>
      <c r="AH43" s="174"/>
      <c r="AJ43" s="19">
        <f t="shared" si="5"/>
        <v>12</v>
      </c>
    </row>
    <row r="44" spans="2:36" x14ac:dyDescent="0.3">
      <c r="B44" s="91" t="str">
        <f t="shared" si="3"/>
        <v>Jeremy</v>
      </c>
      <c r="C44" s="172" t="str">
        <f t="shared" si="4"/>
        <v>-</v>
      </c>
      <c r="D44" s="172"/>
      <c r="E44" s="172">
        <f t="shared" si="4"/>
        <v>11</v>
      </c>
      <c r="F44" s="172"/>
      <c r="G44" s="172">
        <f t="shared" si="4"/>
        <v>12</v>
      </c>
      <c r="H44" s="172"/>
      <c r="I44" s="172">
        <f t="shared" si="4"/>
        <v>1</v>
      </c>
      <c r="J44" s="172"/>
      <c r="K44" s="172">
        <f t="shared" si="4"/>
        <v>7</v>
      </c>
      <c r="L44" s="172"/>
      <c r="M44" s="172">
        <f t="shared" si="4"/>
        <v>3</v>
      </c>
      <c r="N44" s="172"/>
      <c r="O44" s="172" t="str">
        <f t="shared" si="4"/>
        <v>-</v>
      </c>
      <c r="P44" s="172"/>
      <c r="Q44" s="172">
        <f t="shared" si="4"/>
        <v>16</v>
      </c>
      <c r="R44" s="172"/>
      <c r="S44" s="172">
        <f t="shared" si="4"/>
        <v>6</v>
      </c>
      <c r="T44" s="172"/>
      <c r="U44" s="172">
        <f t="shared" si="4"/>
        <v>9</v>
      </c>
      <c r="V44" s="172"/>
      <c r="W44" s="172">
        <f t="shared" si="4"/>
        <v>4</v>
      </c>
      <c r="X44" s="172"/>
      <c r="Y44" s="172">
        <f t="shared" si="4"/>
        <v>10</v>
      </c>
      <c r="Z44" s="172"/>
      <c r="AA44" s="172" t="str">
        <f t="shared" si="4"/>
        <v>-</v>
      </c>
      <c r="AB44" s="172"/>
      <c r="AC44" s="172">
        <f t="shared" si="4"/>
        <v>8</v>
      </c>
      <c r="AD44" s="172"/>
      <c r="AE44" s="172">
        <f t="shared" si="4"/>
        <v>13</v>
      </c>
      <c r="AF44" s="172"/>
      <c r="AG44" s="172" t="str">
        <f t="shared" si="4"/>
        <v>-</v>
      </c>
      <c r="AH44" s="172"/>
      <c r="AJ44" s="19">
        <f t="shared" si="5"/>
        <v>12</v>
      </c>
    </row>
    <row r="45" spans="2:36" x14ac:dyDescent="0.3">
      <c r="B45" s="10" t="str">
        <f t="shared" si="3"/>
        <v>Sam</v>
      </c>
      <c r="C45" s="174" t="str">
        <f t="shared" si="4"/>
        <v>-</v>
      </c>
      <c r="D45" s="174"/>
      <c r="E45" s="174">
        <f t="shared" si="4"/>
        <v>1</v>
      </c>
      <c r="F45" s="174"/>
      <c r="G45" s="174">
        <f t="shared" si="4"/>
        <v>15</v>
      </c>
      <c r="H45" s="174"/>
      <c r="I45" s="174" t="str">
        <f t="shared" si="4"/>
        <v>-</v>
      </c>
      <c r="J45" s="174"/>
      <c r="K45" s="174" t="str">
        <f t="shared" si="4"/>
        <v>-</v>
      </c>
      <c r="L45" s="174"/>
      <c r="M45" s="174" t="str">
        <f t="shared" si="4"/>
        <v>-</v>
      </c>
      <c r="N45" s="174"/>
      <c r="O45" s="174">
        <f t="shared" si="4"/>
        <v>5</v>
      </c>
      <c r="P45" s="174"/>
      <c r="Q45" s="174">
        <f t="shared" si="4"/>
        <v>14</v>
      </c>
      <c r="R45" s="174"/>
      <c r="S45" s="174">
        <f t="shared" si="4"/>
        <v>6</v>
      </c>
      <c r="T45" s="174"/>
      <c r="U45" s="174">
        <f t="shared" si="4"/>
        <v>7</v>
      </c>
      <c r="V45" s="174"/>
      <c r="W45" s="174">
        <f t="shared" si="4"/>
        <v>8</v>
      </c>
      <c r="X45" s="174"/>
      <c r="Y45" s="174">
        <f t="shared" si="4"/>
        <v>13</v>
      </c>
      <c r="Z45" s="174"/>
      <c r="AA45" s="174" t="str">
        <f t="shared" si="4"/>
        <v>-</v>
      </c>
      <c r="AB45" s="174"/>
      <c r="AC45" s="174">
        <f t="shared" si="4"/>
        <v>11</v>
      </c>
      <c r="AD45" s="174"/>
      <c r="AE45" s="174">
        <f t="shared" si="4"/>
        <v>10</v>
      </c>
      <c r="AF45" s="174"/>
      <c r="AG45" s="174" t="str">
        <f t="shared" si="4"/>
        <v>-</v>
      </c>
      <c r="AH45" s="174"/>
      <c r="AJ45" s="19">
        <f t="shared" si="5"/>
        <v>10</v>
      </c>
    </row>
    <row r="46" spans="2:36" x14ac:dyDescent="0.3">
      <c r="B46" s="91" t="str">
        <f t="shared" si="3"/>
        <v>Cody</v>
      </c>
      <c r="C46" s="172" t="str">
        <f t="shared" si="4"/>
        <v>-</v>
      </c>
      <c r="D46" s="172"/>
      <c r="E46" s="172">
        <f t="shared" si="4"/>
        <v>13</v>
      </c>
      <c r="F46" s="172"/>
      <c r="G46" s="172">
        <f t="shared" si="4"/>
        <v>14</v>
      </c>
      <c r="H46" s="172"/>
      <c r="I46" s="172">
        <f t="shared" si="4"/>
        <v>1</v>
      </c>
      <c r="J46" s="172"/>
      <c r="K46" s="172">
        <f t="shared" si="4"/>
        <v>8</v>
      </c>
      <c r="L46" s="172"/>
      <c r="M46" s="172" t="str">
        <f t="shared" si="4"/>
        <v>-</v>
      </c>
      <c r="N46" s="172"/>
      <c r="O46" s="172">
        <f t="shared" si="4"/>
        <v>4</v>
      </c>
      <c r="P46" s="172"/>
      <c r="Q46" s="172">
        <f t="shared" si="4"/>
        <v>15</v>
      </c>
      <c r="R46" s="172"/>
      <c r="S46" s="172">
        <f t="shared" si="4"/>
        <v>7</v>
      </c>
      <c r="T46" s="172"/>
      <c r="U46" s="172">
        <f t="shared" si="4"/>
        <v>12</v>
      </c>
      <c r="V46" s="172"/>
      <c r="W46" s="172">
        <f t="shared" si="4"/>
        <v>9</v>
      </c>
      <c r="X46" s="172"/>
      <c r="Y46" s="172">
        <f t="shared" si="4"/>
        <v>3</v>
      </c>
      <c r="Z46" s="172"/>
      <c r="AA46" s="172" t="str">
        <f t="shared" si="4"/>
        <v>-</v>
      </c>
      <c r="AB46" s="172"/>
      <c r="AC46" s="172">
        <f t="shared" si="4"/>
        <v>2</v>
      </c>
      <c r="AD46" s="172"/>
      <c r="AE46" s="172">
        <f t="shared" si="4"/>
        <v>6</v>
      </c>
      <c r="AF46" s="172"/>
      <c r="AG46" s="172" t="str">
        <f t="shared" si="4"/>
        <v>-</v>
      </c>
      <c r="AH46" s="172"/>
      <c r="AJ46" s="19">
        <f t="shared" si="5"/>
        <v>12</v>
      </c>
    </row>
    <row r="47" spans="2:36" x14ac:dyDescent="0.3">
      <c r="B47" s="10" t="str">
        <f t="shared" si="3"/>
        <v>Tom</v>
      </c>
      <c r="C47" s="174" t="str">
        <f t="shared" si="4"/>
        <v>-</v>
      </c>
      <c r="D47" s="174"/>
      <c r="E47" s="174">
        <f t="shared" si="4"/>
        <v>8</v>
      </c>
      <c r="F47" s="174"/>
      <c r="G47" s="174">
        <f t="shared" si="4"/>
        <v>14</v>
      </c>
      <c r="H47" s="174"/>
      <c r="I47" s="174">
        <f t="shared" si="4"/>
        <v>2</v>
      </c>
      <c r="J47" s="174"/>
      <c r="K47" s="174">
        <f t="shared" si="4"/>
        <v>6</v>
      </c>
      <c r="L47" s="174"/>
      <c r="M47" s="174" t="str">
        <f t="shared" si="4"/>
        <v>-</v>
      </c>
      <c r="N47" s="174"/>
      <c r="O47" s="174">
        <f t="shared" si="4"/>
        <v>9</v>
      </c>
      <c r="P47" s="174"/>
      <c r="Q47" s="174">
        <f t="shared" si="4"/>
        <v>15</v>
      </c>
      <c r="R47" s="174"/>
      <c r="S47" s="174">
        <f t="shared" si="4"/>
        <v>5</v>
      </c>
      <c r="T47" s="174"/>
      <c r="U47" s="174">
        <f t="shared" si="4"/>
        <v>11</v>
      </c>
      <c r="V47" s="174"/>
      <c r="W47" s="174">
        <f t="shared" si="4"/>
        <v>12</v>
      </c>
      <c r="X47" s="174"/>
      <c r="Y47" s="174">
        <f t="shared" si="4"/>
        <v>10</v>
      </c>
      <c r="Z47" s="174"/>
      <c r="AA47" s="174" t="str">
        <f t="shared" si="4"/>
        <v>-</v>
      </c>
      <c r="AB47" s="174"/>
      <c r="AC47" s="174" t="str">
        <f t="shared" si="4"/>
        <v>-</v>
      </c>
      <c r="AD47" s="174"/>
      <c r="AE47" s="174">
        <f t="shared" si="4"/>
        <v>4</v>
      </c>
      <c r="AF47" s="174"/>
      <c r="AG47" s="174" t="str">
        <f t="shared" si="4"/>
        <v>-</v>
      </c>
      <c r="AH47" s="174"/>
      <c r="AJ47" s="19">
        <f t="shared" si="5"/>
        <v>11</v>
      </c>
    </row>
    <row r="48" spans="2:36" x14ac:dyDescent="0.3">
      <c r="B48" s="91" t="str">
        <f t="shared" si="3"/>
        <v>Austin</v>
      </c>
      <c r="C48" s="172" t="str">
        <f t="shared" si="4"/>
        <v>-</v>
      </c>
      <c r="D48" s="172"/>
      <c r="E48" s="172">
        <f t="shared" si="4"/>
        <v>11</v>
      </c>
      <c r="F48" s="172"/>
      <c r="G48" s="172">
        <f t="shared" si="4"/>
        <v>12</v>
      </c>
      <c r="H48" s="172"/>
      <c r="I48" s="172" t="str">
        <f t="shared" si="4"/>
        <v>-</v>
      </c>
      <c r="J48" s="172"/>
      <c r="K48" s="172">
        <f t="shared" si="4"/>
        <v>8</v>
      </c>
      <c r="L48" s="172"/>
      <c r="M48" s="172" t="str">
        <f t="shared" si="4"/>
        <v>-</v>
      </c>
      <c r="N48" s="172"/>
      <c r="O48" s="172">
        <f t="shared" si="4"/>
        <v>4</v>
      </c>
      <c r="P48" s="172"/>
      <c r="Q48" s="172">
        <f t="shared" si="4"/>
        <v>14</v>
      </c>
      <c r="R48" s="172"/>
      <c r="S48" s="172">
        <f t="shared" si="4"/>
        <v>5</v>
      </c>
      <c r="T48" s="172"/>
      <c r="U48" s="172">
        <f t="shared" si="4"/>
        <v>13</v>
      </c>
      <c r="V48" s="172"/>
      <c r="W48" s="172">
        <f t="shared" si="4"/>
        <v>9</v>
      </c>
      <c r="X48" s="172"/>
      <c r="Y48" s="172">
        <f t="shared" si="4"/>
        <v>3</v>
      </c>
      <c r="Z48" s="172"/>
      <c r="AA48" s="172" t="str">
        <f t="shared" si="4"/>
        <v>-</v>
      </c>
      <c r="AB48" s="172"/>
      <c r="AC48" s="172">
        <f t="shared" si="4"/>
        <v>7</v>
      </c>
      <c r="AD48" s="172"/>
      <c r="AE48" s="172">
        <f t="shared" si="4"/>
        <v>6</v>
      </c>
      <c r="AF48" s="172"/>
      <c r="AG48" s="172" t="str">
        <f t="shared" si="4"/>
        <v>-</v>
      </c>
      <c r="AH48" s="172"/>
      <c r="AJ48" s="19">
        <f t="shared" si="5"/>
        <v>11</v>
      </c>
    </row>
    <row r="49" spans="2:36" x14ac:dyDescent="0.3">
      <c r="B49" s="10" t="str">
        <f t="shared" si="3"/>
        <v>Cecil</v>
      </c>
      <c r="C49" s="174" t="str">
        <f t="shared" si="4"/>
        <v>-</v>
      </c>
      <c r="D49" s="174"/>
      <c r="E49" s="174">
        <f t="shared" si="4"/>
        <v>11</v>
      </c>
      <c r="F49" s="174"/>
      <c r="G49" s="174">
        <f t="shared" si="4"/>
        <v>12</v>
      </c>
      <c r="H49" s="174"/>
      <c r="I49" s="174" t="str">
        <f t="shared" si="4"/>
        <v>-</v>
      </c>
      <c r="J49" s="174"/>
      <c r="K49" s="174">
        <f t="shared" si="4"/>
        <v>10</v>
      </c>
      <c r="L49" s="174"/>
      <c r="M49" s="174" t="str">
        <f t="shared" si="4"/>
        <v>-</v>
      </c>
      <c r="N49" s="174"/>
      <c r="O49" s="174">
        <f t="shared" si="4"/>
        <v>2</v>
      </c>
      <c r="P49" s="174"/>
      <c r="Q49" s="174">
        <f t="shared" si="4"/>
        <v>14</v>
      </c>
      <c r="R49" s="174"/>
      <c r="S49" s="174">
        <f t="shared" si="4"/>
        <v>4</v>
      </c>
      <c r="T49" s="174"/>
      <c r="U49" s="174">
        <f t="shared" si="4"/>
        <v>13</v>
      </c>
      <c r="V49" s="174"/>
      <c r="W49" s="174">
        <f t="shared" si="4"/>
        <v>9</v>
      </c>
      <c r="X49" s="174"/>
      <c r="Y49" s="174">
        <f t="shared" si="4"/>
        <v>7</v>
      </c>
      <c r="Z49" s="174"/>
      <c r="AA49" s="174" t="str">
        <f t="shared" si="4"/>
        <v>-</v>
      </c>
      <c r="AB49" s="174"/>
      <c r="AC49" s="174">
        <f t="shared" si="4"/>
        <v>6</v>
      </c>
      <c r="AD49" s="174"/>
      <c r="AE49" s="174">
        <f t="shared" si="4"/>
        <v>8</v>
      </c>
      <c r="AF49" s="174"/>
      <c r="AG49" s="174">
        <f t="shared" si="4"/>
        <v>15</v>
      </c>
      <c r="AH49" s="174"/>
      <c r="AJ49" s="19">
        <f t="shared" si="5"/>
        <v>12</v>
      </c>
    </row>
    <row r="50" spans="2:36" x14ac:dyDescent="0.3">
      <c r="B50" s="91" t="str">
        <f t="shared" si="3"/>
        <v>Thadd</v>
      </c>
      <c r="C50" s="172" t="str">
        <f t="shared" si="4"/>
        <v>-</v>
      </c>
      <c r="D50" s="172"/>
      <c r="E50" s="172">
        <f t="shared" si="4"/>
        <v>10</v>
      </c>
      <c r="F50" s="172"/>
      <c r="G50" s="172">
        <f t="shared" si="4"/>
        <v>14</v>
      </c>
      <c r="H50" s="172"/>
      <c r="I50" s="172" t="str">
        <f t="shared" si="4"/>
        <v>-</v>
      </c>
      <c r="J50" s="172"/>
      <c r="K50" s="172">
        <f t="shared" si="4"/>
        <v>7</v>
      </c>
      <c r="L50" s="172"/>
      <c r="M50" s="172" t="str">
        <f t="shared" si="4"/>
        <v>-</v>
      </c>
      <c r="N50" s="172"/>
      <c r="O50" s="172">
        <f t="shared" si="4"/>
        <v>2</v>
      </c>
      <c r="P50" s="172"/>
      <c r="Q50" s="172">
        <f t="shared" si="4"/>
        <v>13</v>
      </c>
      <c r="R50" s="172"/>
      <c r="S50" s="172">
        <f t="shared" si="4"/>
        <v>3</v>
      </c>
      <c r="T50" s="172"/>
      <c r="U50" s="172">
        <f t="shared" si="4"/>
        <v>6</v>
      </c>
      <c r="V50" s="172"/>
      <c r="W50" s="172">
        <f t="shared" si="4"/>
        <v>11</v>
      </c>
      <c r="X50" s="172"/>
      <c r="Y50" s="172">
        <f t="shared" si="4"/>
        <v>9</v>
      </c>
      <c r="Z50" s="172"/>
      <c r="AA50" s="172" t="str">
        <f t="shared" si="4"/>
        <v>-</v>
      </c>
      <c r="AB50" s="172"/>
      <c r="AC50" s="172">
        <f t="shared" si="4"/>
        <v>5</v>
      </c>
      <c r="AD50" s="172"/>
      <c r="AE50" s="172">
        <f t="shared" si="4"/>
        <v>4</v>
      </c>
      <c r="AF50" s="172"/>
      <c r="AG50" s="172" t="str">
        <f t="shared" si="4"/>
        <v>-</v>
      </c>
      <c r="AH50" s="172"/>
      <c r="AJ50" s="19">
        <f t="shared" si="5"/>
        <v>11</v>
      </c>
    </row>
    <row r="51" spans="2:36" x14ac:dyDescent="0.3">
      <c r="B51" s="10" t="str">
        <f t="shared" si="3"/>
        <v>Walker</v>
      </c>
      <c r="C51" s="174" t="str">
        <f t="shared" si="4"/>
        <v>-</v>
      </c>
      <c r="D51" s="174"/>
      <c r="E51" s="174">
        <f t="shared" si="4"/>
        <v>10</v>
      </c>
      <c r="F51" s="174"/>
      <c r="G51" s="174">
        <f t="shared" si="4"/>
        <v>16</v>
      </c>
      <c r="H51" s="174"/>
      <c r="I51" s="174" t="str">
        <f t="shared" si="4"/>
        <v>-</v>
      </c>
      <c r="J51" s="174"/>
      <c r="K51" s="174">
        <f t="shared" si="4"/>
        <v>5</v>
      </c>
      <c r="L51" s="174"/>
      <c r="M51" s="174" t="str">
        <f t="shared" si="4"/>
        <v>-</v>
      </c>
      <c r="N51" s="174"/>
      <c r="O51" s="174">
        <f t="shared" si="4"/>
        <v>2</v>
      </c>
      <c r="P51" s="174"/>
      <c r="Q51" s="174">
        <f t="shared" si="4"/>
        <v>14</v>
      </c>
      <c r="R51" s="174"/>
      <c r="S51" s="174">
        <f t="shared" si="4"/>
        <v>6</v>
      </c>
      <c r="T51" s="174"/>
      <c r="U51" s="174">
        <f t="shared" si="4"/>
        <v>15</v>
      </c>
      <c r="V51" s="174"/>
      <c r="W51" s="174">
        <f t="shared" si="4"/>
        <v>11</v>
      </c>
      <c r="X51" s="174"/>
      <c r="Y51" s="174">
        <f t="shared" si="4"/>
        <v>7</v>
      </c>
      <c r="Z51" s="174"/>
      <c r="AA51" s="174" t="str">
        <f t="shared" si="4"/>
        <v>-</v>
      </c>
      <c r="AB51" s="174"/>
      <c r="AC51" s="174" t="str">
        <f t="shared" si="4"/>
        <v>-</v>
      </c>
      <c r="AD51" s="174"/>
      <c r="AE51" s="174">
        <f t="shared" si="4"/>
        <v>8</v>
      </c>
      <c r="AF51" s="174"/>
      <c r="AG51" s="174" t="str">
        <f t="shared" si="4"/>
        <v>-</v>
      </c>
      <c r="AH51" s="174"/>
      <c r="AJ51" s="19">
        <f t="shared" si="5"/>
        <v>10</v>
      </c>
    </row>
    <row r="52" spans="2:36" x14ac:dyDescent="0.3">
      <c r="B52" s="97" t="str">
        <f t="shared" si="3"/>
        <v>A. Little</v>
      </c>
      <c r="C52" s="172">
        <f t="shared" si="4"/>
        <v>6</v>
      </c>
      <c r="D52" s="172"/>
      <c r="E52" s="172">
        <f t="shared" si="4"/>
        <v>11</v>
      </c>
      <c r="F52" s="172"/>
      <c r="G52" s="172">
        <f t="shared" si="4"/>
        <v>8</v>
      </c>
      <c r="H52" s="172"/>
      <c r="I52" s="172" t="str">
        <f t="shared" si="4"/>
        <v>-</v>
      </c>
      <c r="J52" s="172"/>
      <c r="K52" s="172">
        <f t="shared" si="4"/>
        <v>4</v>
      </c>
      <c r="L52" s="172"/>
      <c r="M52" s="172" t="str">
        <f t="shared" si="4"/>
        <v>-</v>
      </c>
      <c r="N52" s="172"/>
      <c r="O52" s="172">
        <f t="shared" si="4"/>
        <v>3</v>
      </c>
      <c r="P52" s="172"/>
      <c r="Q52" s="172">
        <f t="shared" si="4"/>
        <v>12</v>
      </c>
      <c r="R52" s="172"/>
      <c r="S52" s="172">
        <f t="shared" si="4"/>
        <v>7</v>
      </c>
      <c r="T52" s="172"/>
      <c r="U52" s="172">
        <f t="shared" si="4"/>
        <v>15</v>
      </c>
      <c r="V52" s="172"/>
      <c r="W52" s="172" t="str">
        <f t="shared" si="4"/>
        <v>-</v>
      </c>
      <c r="X52" s="172"/>
      <c r="Y52" s="172">
        <f t="shared" si="4"/>
        <v>10</v>
      </c>
      <c r="Z52" s="172"/>
      <c r="AA52" s="172" t="str">
        <f t="shared" si="4"/>
        <v>-</v>
      </c>
      <c r="AB52" s="172"/>
      <c r="AC52" s="172">
        <f t="shared" si="4"/>
        <v>16</v>
      </c>
      <c r="AD52" s="172"/>
      <c r="AE52" s="172">
        <f t="shared" si="4"/>
        <v>9</v>
      </c>
      <c r="AF52" s="172"/>
      <c r="AG52" s="172" t="str">
        <f t="shared" ref="AG52" si="6">IF(AG19=AG$36,AH19,"-")</f>
        <v>-</v>
      </c>
      <c r="AH52" s="172"/>
      <c r="AI52" s="19"/>
      <c r="AJ52" s="19">
        <f t="shared" si="5"/>
        <v>11</v>
      </c>
    </row>
    <row r="53" spans="2:36" x14ac:dyDescent="0.3">
      <c r="B53" s="10" t="str">
        <f t="shared" si="3"/>
        <v>Carly</v>
      </c>
      <c r="C53" s="174" t="str">
        <f t="shared" ref="C53:AG62" si="7">IF(C20=C$36,D20,"-")</f>
        <v>-</v>
      </c>
      <c r="D53" s="174"/>
      <c r="E53" s="174">
        <f t="shared" si="7"/>
        <v>12</v>
      </c>
      <c r="F53" s="174"/>
      <c r="G53" s="174">
        <f t="shared" si="7"/>
        <v>13</v>
      </c>
      <c r="H53" s="174"/>
      <c r="I53" s="174">
        <f t="shared" si="7"/>
        <v>2</v>
      </c>
      <c r="J53" s="174"/>
      <c r="K53" s="174" t="str">
        <f t="shared" si="7"/>
        <v>-</v>
      </c>
      <c r="L53" s="174"/>
      <c r="M53" s="174" t="str">
        <f t="shared" si="7"/>
        <v>-</v>
      </c>
      <c r="N53" s="174"/>
      <c r="O53" s="174">
        <f t="shared" si="7"/>
        <v>3</v>
      </c>
      <c r="P53" s="174"/>
      <c r="Q53" s="174">
        <f t="shared" si="7"/>
        <v>14</v>
      </c>
      <c r="R53" s="174"/>
      <c r="S53" s="174">
        <f t="shared" si="7"/>
        <v>5</v>
      </c>
      <c r="T53" s="174"/>
      <c r="U53" s="174">
        <f t="shared" si="7"/>
        <v>11</v>
      </c>
      <c r="V53" s="174"/>
      <c r="W53" s="174">
        <f t="shared" si="7"/>
        <v>9</v>
      </c>
      <c r="X53" s="174"/>
      <c r="Y53" s="174">
        <f t="shared" si="7"/>
        <v>7</v>
      </c>
      <c r="Z53" s="174"/>
      <c r="AA53" s="174" t="str">
        <f t="shared" si="7"/>
        <v>-</v>
      </c>
      <c r="AB53" s="174"/>
      <c r="AC53" s="174">
        <f t="shared" si="7"/>
        <v>10</v>
      </c>
      <c r="AD53" s="174"/>
      <c r="AE53" s="174">
        <f t="shared" si="7"/>
        <v>6</v>
      </c>
      <c r="AF53" s="174"/>
      <c r="AG53" s="174" t="str">
        <f t="shared" si="7"/>
        <v>-</v>
      </c>
      <c r="AH53" s="174"/>
      <c r="AI53" s="19"/>
      <c r="AJ53" s="19">
        <f t="shared" si="5"/>
        <v>11</v>
      </c>
    </row>
    <row r="54" spans="2:36" x14ac:dyDescent="0.3">
      <c r="B54" s="88" t="str">
        <f t="shared" si="3"/>
        <v>Bobbo</v>
      </c>
      <c r="C54" s="172" t="str">
        <f t="shared" si="7"/>
        <v>-</v>
      </c>
      <c r="D54" s="172"/>
      <c r="E54" s="172">
        <f t="shared" si="7"/>
        <v>11</v>
      </c>
      <c r="F54" s="172"/>
      <c r="G54" s="172">
        <f t="shared" si="7"/>
        <v>12</v>
      </c>
      <c r="H54" s="172"/>
      <c r="I54" s="172" t="str">
        <f t="shared" si="7"/>
        <v>-</v>
      </c>
      <c r="J54" s="172"/>
      <c r="K54" s="172" t="str">
        <f t="shared" si="7"/>
        <v>-</v>
      </c>
      <c r="L54" s="172"/>
      <c r="M54" s="172">
        <f t="shared" si="7"/>
        <v>3</v>
      </c>
      <c r="N54" s="172"/>
      <c r="O54" s="172">
        <f t="shared" si="7"/>
        <v>4</v>
      </c>
      <c r="P54" s="172"/>
      <c r="Q54" s="172">
        <f t="shared" si="7"/>
        <v>13</v>
      </c>
      <c r="R54" s="172"/>
      <c r="S54" s="172">
        <f t="shared" si="7"/>
        <v>5</v>
      </c>
      <c r="T54" s="172"/>
      <c r="U54" s="172">
        <f t="shared" si="7"/>
        <v>14</v>
      </c>
      <c r="V54" s="172"/>
      <c r="W54" s="172">
        <f t="shared" si="7"/>
        <v>7</v>
      </c>
      <c r="X54" s="172"/>
      <c r="Y54" s="172">
        <f t="shared" si="7"/>
        <v>6</v>
      </c>
      <c r="Z54" s="172"/>
      <c r="AA54" s="172" t="str">
        <f t="shared" si="7"/>
        <v>-</v>
      </c>
      <c r="AB54" s="172"/>
      <c r="AC54" s="172">
        <f t="shared" si="7"/>
        <v>9</v>
      </c>
      <c r="AD54" s="172"/>
      <c r="AE54" s="172">
        <f t="shared" si="7"/>
        <v>15</v>
      </c>
      <c r="AF54" s="172"/>
      <c r="AG54" s="172" t="str">
        <f t="shared" si="7"/>
        <v>-</v>
      </c>
      <c r="AH54" s="172"/>
      <c r="AI54" s="19"/>
      <c r="AJ54" s="19">
        <f t="shared" si="5"/>
        <v>11</v>
      </c>
    </row>
    <row r="55" spans="2:36" x14ac:dyDescent="0.3">
      <c r="B55" s="83" t="str">
        <f t="shared" si="3"/>
        <v>Trent</v>
      </c>
      <c r="C55" s="174" t="str">
        <f t="shared" si="7"/>
        <v>-</v>
      </c>
      <c r="D55" s="174"/>
      <c r="E55" s="174">
        <f t="shared" si="7"/>
        <v>13</v>
      </c>
      <c r="F55" s="174"/>
      <c r="G55" s="174">
        <f t="shared" si="7"/>
        <v>14</v>
      </c>
      <c r="H55" s="174"/>
      <c r="I55" s="174" t="str">
        <f t="shared" si="7"/>
        <v>-</v>
      </c>
      <c r="J55" s="174"/>
      <c r="K55" s="174">
        <f t="shared" si="7"/>
        <v>12</v>
      </c>
      <c r="L55" s="174"/>
      <c r="M55" s="174" t="str">
        <f t="shared" si="7"/>
        <v>-</v>
      </c>
      <c r="N55" s="174"/>
      <c r="O55" s="174">
        <f t="shared" si="7"/>
        <v>6</v>
      </c>
      <c r="P55" s="174"/>
      <c r="Q55" s="174">
        <f t="shared" si="7"/>
        <v>16</v>
      </c>
      <c r="R55" s="174"/>
      <c r="S55" s="174">
        <f t="shared" si="7"/>
        <v>9</v>
      </c>
      <c r="T55" s="174"/>
      <c r="U55" s="174">
        <f t="shared" si="7"/>
        <v>8</v>
      </c>
      <c r="V55" s="174"/>
      <c r="W55" s="174">
        <f t="shared" si="7"/>
        <v>10</v>
      </c>
      <c r="X55" s="174"/>
      <c r="Y55" s="174">
        <f t="shared" si="7"/>
        <v>5</v>
      </c>
      <c r="Z55" s="174"/>
      <c r="AA55" s="174" t="str">
        <f t="shared" si="7"/>
        <v>-</v>
      </c>
      <c r="AB55" s="174"/>
      <c r="AC55" s="174">
        <f t="shared" si="7"/>
        <v>1</v>
      </c>
      <c r="AD55" s="174"/>
      <c r="AE55" s="174">
        <f t="shared" si="7"/>
        <v>4</v>
      </c>
      <c r="AF55" s="174"/>
      <c r="AG55" s="174" t="str">
        <f t="shared" si="7"/>
        <v>-</v>
      </c>
      <c r="AH55" s="174"/>
      <c r="AI55" s="19"/>
      <c r="AJ55" s="19">
        <f t="shared" si="5"/>
        <v>11</v>
      </c>
    </row>
    <row r="56" spans="2:36" x14ac:dyDescent="0.3">
      <c r="B56" s="88" t="str">
        <f t="shared" si="3"/>
        <v>Dean</v>
      </c>
      <c r="C56" s="172" t="str">
        <f t="shared" si="7"/>
        <v>-</v>
      </c>
      <c r="D56" s="172"/>
      <c r="E56" s="172">
        <f t="shared" si="7"/>
        <v>15</v>
      </c>
      <c r="F56" s="172"/>
      <c r="G56" s="172">
        <f t="shared" si="7"/>
        <v>9</v>
      </c>
      <c r="H56" s="172"/>
      <c r="I56" s="172" t="str">
        <f t="shared" si="7"/>
        <v>-</v>
      </c>
      <c r="J56" s="172"/>
      <c r="K56" s="172">
        <f t="shared" si="7"/>
        <v>8</v>
      </c>
      <c r="L56" s="172"/>
      <c r="M56" s="172" t="str">
        <f t="shared" si="7"/>
        <v>-</v>
      </c>
      <c r="N56" s="172"/>
      <c r="O56" s="172">
        <f t="shared" si="7"/>
        <v>7</v>
      </c>
      <c r="P56" s="172"/>
      <c r="Q56" s="172">
        <f t="shared" si="7"/>
        <v>16</v>
      </c>
      <c r="R56" s="172"/>
      <c r="S56" s="172">
        <f t="shared" si="7"/>
        <v>5</v>
      </c>
      <c r="T56" s="172"/>
      <c r="U56" s="172">
        <f t="shared" si="7"/>
        <v>12</v>
      </c>
      <c r="V56" s="172"/>
      <c r="W56" s="172">
        <f t="shared" si="7"/>
        <v>10</v>
      </c>
      <c r="X56" s="172"/>
      <c r="Y56" s="172">
        <f t="shared" si="7"/>
        <v>1</v>
      </c>
      <c r="Z56" s="172"/>
      <c r="AA56" s="172" t="str">
        <f t="shared" si="7"/>
        <v>-</v>
      </c>
      <c r="AB56" s="172"/>
      <c r="AC56" s="172">
        <f t="shared" si="7"/>
        <v>6</v>
      </c>
      <c r="AD56" s="172"/>
      <c r="AE56" s="172">
        <f t="shared" si="7"/>
        <v>11</v>
      </c>
      <c r="AF56" s="172"/>
      <c r="AG56" s="172" t="str">
        <f t="shared" si="7"/>
        <v>-</v>
      </c>
      <c r="AH56" s="172"/>
      <c r="AI56" s="19"/>
      <c r="AJ56" s="19">
        <f t="shared" si="5"/>
        <v>11</v>
      </c>
    </row>
    <row r="57" spans="2:36" x14ac:dyDescent="0.3">
      <c r="B57" s="83" t="str">
        <f t="shared" si="3"/>
        <v>Randi</v>
      </c>
      <c r="C57" s="174" t="str">
        <f t="shared" si="7"/>
        <v>-</v>
      </c>
      <c r="D57" s="174"/>
      <c r="E57" s="174">
        <f t="shared" si="7"/>
        <v>8</v>
      </c>
      <c r="F57" s="174"/>
      <c r="G57" s="174">
        <f t="shared" si="7"/>
        <v>12</v>
      </c>
      <c r="H57" s="174"/>
      <c r="I57" s="174" t="str">
        <f t="shared" si="7"/>
        <v>-</v>
      </c>
      <c r="J57" s="174"/>
      <c r="K57" s="174">
        <f t="shared" si="7"/>
        <v>7</v>
      </c>
      <c r="L57" s="174"/>
      <c r="M57" s="174" t="str">
        <f t="shared" si="7"/>
        <v>-</v>
      </c>
      <c r="N57" s="174"/>
      <c r="O57" s="174">
        <f t="shared" si="7"/>
        <v>1</v>
      </c>
      <c r="P57" s="174"/>
      <c r="Q57" s="174">
        <f t="shared" si="7"/>
        <v>15</v>
      </c>
      <c r="R57" s="174"/>
      <c r="S57" s="174">
        <f t="shared" si="7"/>
        <v>9</v>
      </c>
      <c r="T57" s="174"/>
      <c r="U57" s="174">
        <f t="shared" si="7"/>
        <v>13</v>
      </c>
      <c r="V57" s="174"/>
      <c r="W57" s="174">
        <f t="shared" si="7"/>
        <v>11</v>
      </c>
      <c r="X57" s="174"/>
      <c r="Y57" s="174">
        <f t="shared" si="7"/>
        <v>10</v>
      </c>
      <c r="Z57" s="174"/>
      <c r="AA57" s="174" t="str">
        <f t="shared" si="7"/>
        <v>-</v>
      </c>
      <c r="AB57" s="174"/>
      <c r="AC57" s="174">
        <f t="shared" si="7"/>
        <v>5</v>
      </c>
      <c r="AD57" s="174"/>
      <c r="AE57" s="174">
        <f t="shared" si="7"/>
        <v>6</v>
      </c>
      <c r="AF57" s="174"/>
      <c r="AG57" s="174" t="str">
        <f t="shared" si="7"/>
        <v>-</v>
      </c>
      <c r="AH57" s="174"/>
      <c r="AI57" s="19"/>
      <c r="AJ57" s="19">
        <f t="shared" si="5"/>
        <v>11</v>
      </c>
    </row>
    <row r="58" spans="2:36" x14ac:dyDescent="0.3">
      <c r="B58" s="88" t="str">
        <f t="shared" si="3"/>
        <v>Brett J.</v>
      </c>
      <c r="C58" s="172" t="str">
        <f t="shared" si="7"/>
        <v>-</v>
      </c>
      <c r="D58" s="172"/>
      <c r="E58" s="172">
        <f t="shared" si="7"/>
        <v>12</v>
      </c>
      <c r="F58" s="172"/>
      <c r="G58" s="172">
        <f t="shared" si="7"/>
        <v>10</v>
      </c>
      <c r="H58" s="172"/>
      <c r="I58" s="172">
        <f t="shared" si="7"/>
        <v>2</v>
      </c>
      <c r="J58" s="172"/>
      <c r="K58" s="172" t="str">
        <f>IF(K25=K$36,L25,"-")</f>
        <v>-</v>
      </c>
      <c r="L58" s="172"/>
      <c r="M58" s="172">
        <f t="shared" si="7"/>
        <v>5</v>
      </c>
      <c r="N58" s="172"/>
      <c r="O58" s="172">
        <f t="shared" si="7"/>
        <v>7</v>
      </c>
      <c r="P58" s="172"/>
      <c r="Q58" s="172">
        <f t="shared" si="7"/>
        <v>14</v>
      </c>
      <c r="R58" s="172"/>
      <c r="S58" s="172">
        <f t="shared" si="7"/>
        <v>6</v>
      </c>
      <c r="T58" s="172"/>
      <c r="U58" s="172">
        <f t="shared" si="7"/>
        <v>13</v>
      </c>
      <c r="V58" s="172"/>
      <c r="W58" s="172">
        <f t="shared" si="7"/>
        <v>11</v>
      </c>
      <c r="X58" s="172"/>
      <c r="Y58" s="172" t="str">
        <f t="shared" si="7"/>
        <v>-</v>
      </c>
      <c r="Z58" s="172"/>
      <c r="AA58" s="172" t="str">
        <f t="shared" si="7"/>
        <v>-</v>
      </c>
      <c r="AB58" s="172"/>
      <c r="AC58" s="172">
        <f t="shared" si="7"/>
        <v>8</v>
      </c>
      <c r="AD58" s="172"/>
      <c r="AE58" s="172">
        <f t="shared" si="7"/>
        <v>9</v>
      </c>
      <c r="AF58" s="172"/>
      <c r="AG58" s="172" t="str">
        <f t="shared" si="7"/>
        <v>-</v>
      </c>
      <c r="AH58" s="172"/>
      <c r="AI58" s="19"/>
      <c r="AJ58" s="19">
        <f t="shared" si="5"/>
        <v>11</v>
      </c>
    </row>
    <row r="59" spans="2:36" x14ac:dyDescent="0.3">
      <c r="B59" s="83" t="str">
        <f t="shared" si="3"/>
        <v>Derek</v>
      </c>
      <c r="C59" s="174" t="str">
        <f t="shared" si="7"/>
        <v>-</v>
      </c>
      <c r="D59" s="174"/>
      <c r="E59" s="174">
        <f t="shared" si="7"/>
        <v>12</v>
      </c>
      <c r="F59" s="174"/>
      <c r="G59" s="174">
        <f t="shared" si="7"/>
        <v>11</v>
      </c>
      <c r="H59" s="174"/>
      <c r="I59" s="174" t="str">
        <f t="shared" si="7"/>
        <v>-</v>
      </c>
      <c r="J59" s="174"/>
      <c r="K59" s="174">
        <f t="shared" si="7"/>
        <v>5</v>
      </c>
      <c r="L59" s="174"/>
      <c r="M59" s="174" t="str">
        <f t="shared" si="7"/>
        <v>-</v>
      </c>
      <c r="N59" s="174"/>
      <c r="O59" s="174">
        <f t="shared" si="7"/>
        <v>8</v>
      </c>
      <c r="P59" s="174"/>
      <c r="Q59" s="174">
        <f t="shared" si="7"/>
        <v>14</v>
      </c>
      <c r="R59" s="174"/>
      <c r="S59" s="174" t="str">
        <f t="shared" si="7"/>
        <v>-</v>
      </c>
      <c r="T59" s="174"/>
      <c r="U59" s="174">
        <f t="shared" si="7"/>
        <v>13</v>
      </c>
      <c r="V59" s="174"/>
      <c r="W59" s="174">
        <f t="shared" si="7"/>
        <v>9</v>
      </c>
      <c r="X59" s="174"/>
      <c r="Y59" s="174">
        <f t="shared" si="7"/>
        <v>7</v>
      </c>
      <c r="Z59" s="174"/>
      <c r="AA59" s="174" t="str">
        <f t="shared" si="7"/>
        <v>-</v>
      </c>
      <c r="AB59" s="174"/>
      <c r="AC59" s="174">
        <f t="shared" si="7"/>
        <v>6</v>
      </c>
      <c r="AD59" s="174"/>
      <c r="AE59" s="174">
        <f t="shared" si="7"/>
        <v>4</v>
      </c>
      <c r="AF59" s="174"/>
      <c r="AG59" s="174" t="str">
        <f t="shared" si="7"/>
        <v>-</v>
      </c>
      <c r="AH59" s="174"/>
      <c r="AJ59" s="19">
        <f t="shared" si="5"/>
        <v>10</v>
      </c>
    </row>
    <row r="60" spans="2:36" x14ac:dyDescent="0.3">
      <c r="B60" s="88" t="str">
        <f t="shared" si="3"/>
        <v>Colby</v>
      </c>
      <c r="C60" s="172">
        <f t="shared" si="7"/>
        <v>4</v>
      </c>
      <c r="D60" s="172"/>
      <c r="E60" s="172">
        <f t="shared" si="7"/>
        <v>15</v>
      </c>
      <c r="F60" s="172"/>
      <c r="G60" s="172">
        <f t="shared" si="7"/>
        <v>14</v>
      </c>
      <c r="H60" s="172"/>
      <c r="I60" s="172">
        <f t="shared" si="7"/>
        <v>5</v>
      </c>
      <c r="J60" s="172"/>
      <c r="K60" s="172">
        <f t="shared" si="7"/>
        <v>10</v>
      </c>
      <c r="L60" s="172"/>
      <c r="M60" s="172" t="str">
        <f t="shared" si="7"/>
        <v>-</v>
      </c>
      <c r="N60" s="172"/>
      <c r="O60" s="172">
        <f t="shared" si="7"/>
        <v>2</v>
      </c>
      <c r="P60" s="172"/>
      <c r="Q60" s="172">
        <f t="shared" si="7"/>
        <v>12</v>
      </c>
      <c r="R60" s="172"/>
      <c r="S60" s="172" t="str">
        <f t="shared" si="7"/>
        <v>-</v>
      </c>
      <c r="T60" s="172"/>
      <c r="U60" s="172">
        <f t="shared" si="7"/>
        <v>9</v>
      </c>
      <c r="V60" s="172"/>
      <c r="W60" s="172">
        <f t="shared" si="7"/>
        <v>7</v>
      </c>
      <c r="X60" s="172"/>
      <c r="Y60" s="172" t="str">
        <f t="shared" si="7"/>
        <v>-</v>
      </c>
      <c r="Z60" s="172"/>
      <c r="AA60" s="172" t="str">
        <f t="shared" si="7"/>
        <v>-</v>
      </c>
      <c r="AB60" s="172"/>
      <c r="AC60" s="172">
        <f t="shared" si="7"/>
        <v>16</v>
      </c>
      <c r="AD60" s="172"/>
      <c r="AE60" s="172">
        <f t="shared" si="7"/>
        <v>13</v>
      </c>
      <c r="AF60" s="172"/>
      <c r="AG60" s="172" t="str">
        <f t="shared" si="7"/>
        <v>-</v>
      </c>
      <c r="AH60" s="172"/>
      <c r="AJ60" s="19">
        <f t="shared" si="5"/>
        <v>11</v>
      </c>
    </row>
    <row r="61" spans="2:36" x14ac:dyDescent="0.3">
      <c r="B61" s="83" t="str">
        <f t="shared" si="3"/>
        <v>Bret F.</v>
      </c>
      <c r="C61" s="174" t="str">
        <f t="shared" si="7"/>
        <v>-</v>
      </c>
      <c r="D61" s="174"/>
      <c r="E61" s="174">
        <f t="shared" si="7"/>
        <v>13</v>
      </c>
      <c r="F61" s="174"/>
      <c r="G61" s="174">
        <f t="shared" si="7"/>
        <v>14</v>
      </c>
      <c r="H61" s="174"/>
      <c r="I61" s="174" t="str">
        <f t="shared" si="7"/>
        <v>-</v>
      </c>
      <c r="J61" s="174"/>
      <c r="K61" s="174">
        <f t="shared" si="7"/>
        <v>12</v>
      </c>
      <c r="L61" s="174"/>
      <c r="M61" s="174">
        <f t="shared" si="7"/>
        <v>1</v>
      </c>
      <c r="N61" s="174"/>
      <c r="O61" s="174" t="str">
        <f t="shared" si="7"/>
        <v>-</v>
      </c>
      <c r="P61" s="174"/>
      <c r="Q61" s="174">
        <f t="shared" si="7"/>
        <v>11</v>
      </c>
      <c r="R61" s="174"/>
      <c r="S61" s="174">
        <f t="shared" si="7"/>
        <v>2</v>
      </c>
      <c r="T61" s="174"/>
      <c r="U61" s="174">
        <f t="shared" si="7"/>
        <v>10</v>
      </c>
      <c r="V61" s="174"/>
      <c r="W61" s="174">
        <f t="shared" si="7"/>
        <v>9</v>
      </c>
      <c r="X61" s="174"/>
      <c r="Y61" s="174" t="str">
        <f t="shared" si="7"/>
        <v>-</v>
      </c>
      <c r="Z61" s="174"/>
      <c r="AA61" s="174" t="str">
        <f t="shared" si="7"/>
        <v>-</v>
      </c>
      <c r="AB61" s="174"/>
      <c r="AC61" s="174">
        <f t="shared" si="7"/>
        <v>15</v>
      </c>
      <c r="AD61" s="174"/>
      <c r="AE61" s="174">
        <f t="shared" si="7"/>
        <v>6</v>
      </c>
      <c r="AF61" s="174"/>
      <c r="AG61" s="174" t="str">
        <f t="shared" si="7"/>
        <v>-</v>
      </c>
      <c r="AH61" s="174"/>
      <c r="AJ61" s="19">
        <f t="shared" si="5"/>
        <v>10</v>
      </c>
    </row>
    <row r="62" spans="2:36" x14ac:dyDescent="0.3">
      <c r="B62" s="91" t="str">
        <f t="shared" si="3"/>
        <v>Chad</v>
      </c>
      <c r="C62" s="172">
        <f t="shared" si="7"/>
        <v>1</v>
      </c>
      <c r="D62" s="172"/>
      <c r="E62" s="172">
        <f t="shared" si="7"/>
        <v>7</v>
      </c>
      <c r="F62" s="172"/>
      <c r="G62" s="172">
        <f t="shared" si="7"/>
        <v>12</v>
      </c>
      <c r="H62" s="172"/>
      <c r="I62" s="172" t="str">
        <f t="shared" si="7"/>
        <v>-</v>
      </c>
      <c r="J62" s="172"/>
      <c r="K62" s="172">
        <f t="shared" si="7"/>
        <v>4</v>
      </c>
      <c r="L62" s="172"/>
      <c r="M62" s="172" t="str">
        <f t="shared" si="7"/>
        <v>-</v>
      </c>
      <c r="N62" s="172"/>
      <c r="O62" s="172">
        <f t="shared" si="7"/>
        <v>2</v>
      </c>
      <c r="P62" s="172"/>
      <c r="Q62" s="172">
        <f t="shared" si="7"/>
        <v>13</v>
      </c>
      <c r="R62" s="172"/>
      <c r="S62" s="172">
        <f t="shared" si="7"/>
        <v>9</v>
      </c>
      <c r="T62" s="172"/>
      <c r="U62" s="172">
        <f t="shared" si="7"/>
        <v>10</v>
      </c>
      <c r="V62" s="172"/>
      <c r="W62" s="172">
        <f t="shared" si="7"/>
        <v>14</v>
      </c>
      <c r="X62" s="172"/>
      <c r="Y62" s="172">
        <f t="shared" si="7"/>
        <v>8</v>
      </c>
      <c r="Z62" s="172"/>
      <c r="AA62" s="172" t="str">
        <f t="shared" si="7"/>
        <v>-</v>
      </c>
      <c r="AB62" s="172"/>
      <c r="AC62" s="172">
        <f t="shared" si="7"/>
        <v>11</v>
      </c>
      <c r="AD62" s="172"/>
      <c r="AE62" s="172">
        <f t="shared" si="7"/>
        <v>6</v>
      </c>
      <c r="AF62" s="172"/>
      <c r="AG62" s="172" t="str">
        <f t="shared" si="7"/>
        <v>-</v>
      </c>
      <c r="AH62" s="172"/>
      <c r="AJ62" s="19">
        <f t="shared" si="5"/>
        <v>12</v>
      </c>
    </row>
  </sheetData>
  <mergeCells count="466">
    <mergeCell ref="AE58:AF58"/>
    <mergeCell ref="AG58:AH58"/>
    <mergeCell ref="S58:T58"/>
    <mergeCell ref="U58:V58"/>
    <mergeCell ref="W58:X58"/>
    <mergeCell ref="Y58:Z58"/>
    <mergeCell ref="AA58:AB58"/>
    <mergeCell ref="AC58:AD58"/>
    <mergeCell ref="AE53:AF53"/>
    <mergeCell ref="AG53:AH53"/>
    <mergeCell ref="U53:V53"/>
    <mergeCell ref="W53:X53"/>
    <mergeCell ref="Y53:Z53"/>
    <mergeCell ref="AA53:AB53"/>
    <mergeCell ref="AC53:AD53"/>
    <mergeCell ref="U55:V55"/>
    <mergeCell ref="W55:X55"/>
    <mergeCell ref="Y55:Z55"/>
    <mergeCell ref="AA55:AB55"/>
    <mergeCell ref="AC55:AD55"/>
    <mergeCell ref="AE55:AF55"/>
    <mergeCell ref="AG55:AH55"/>
    <mergeCell ref="U56:V56"/>
    <mergeCell ref="W56:X56"/>
    <mergeCell ref="C58:D58"/>
    <mergeCell ref="E58:F58"/>
    <mergeCell ref="G58:H58"/>
    <mergeCell ref="I58:J58"/>
    <mergeCell ref="K58:L58"/>
    <mergeCell ref="M58:N58"/>
    <mergeCell ref="O58:P58"/>
    <mergeCell ref="Q58:R58"/>
    <mergeCell ref="S53:T53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S52:T52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AE52:AF52"/>
    <mergeCell ref="AG52:AH52"/>
    <mergeCell ref="U52:V52"/>
    <mergeCell ref="W52:X52"/>
    <mergeCell ref="Y52:Z52"/>
    <mergeCell ref="AA52:AB52"/>
    <mergeCell ref="AC52:AD52"/>
    <mergeCell ref="C51:D51"/>
    <mergeCell ref="E51:F51"/>
    <mergeCell ref="G51:H51"/>
    <mergeCell ref="I51:J51"/>
    <mergeCell ref="K51:L51"/>
    <mergeCell ref="M51:N51"/>
    <mergeCell ref="O51:P51"/>
    <mergeCell ref="Q51:R51"/>
    <mergeCell ref="S50:T50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E47:AF47"/>
    <mergeCell ref="G47:H47"/>
    <mergeCell ref="I47:J47"/>
    <mergeCell ref="K47:L47"/>
    <mergeCell ref="M47:N47"/>
    <mergeCell ref="O47:P47"/>
    <mergeCell ref="Q47:R47"/>
    <mergeCell ref="AE49:AF49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7:H37"/>
    <mergeCell ref="I37:J37"/>
    <mergeCell ref="K37:L37"/>
    <mergeCell ref="M37:N37"/>
    <mergeCell ref="O37:P37"/>
    <mergeCell ref="Q37:R37"/>
    <mergeCell ref="S36:T36"/>
    <mergeCell ref="AG30:AH30"/>
    <mergeCell ref="C31:AI31"/>
    <mergeCell ref="C36:D36"/>
    <mergeCell ref="E36:F36"/>
    <mergeCell ref="G36:H36"/>
    <mergeCell ref="I36:J36"/>
    <mergeCell ref="K36:L36"/>
    <mergeCell ref="M36:N36"/>
    <mergeCell ref="O36:P36"/>
    <mergeCell ref="Q36:R36"/>
    <mergeCell ref="U30:V30"/>
    <mergeCell ref="W30:X30"/>
    <mergeCell ref="Y30:Z30"/>
    <mergeCell ref="AA30:AB30"/>
    <mergeCell ref="AC30:AD30"/>
    <mergeCell ref="AE30:AF30"/>
    <mergeCell ref="AE36:AF36"/>
    <mergeCell ref="AG36:AH36"/>
    <mergeCell ref="U36:V36"/>
    <mergeCell ref="W36:X36"/>
    <mergeCell ref="Y36:Z36"/>
    <mergeCell ref="AA36:AB36"/>
    <mergeCell ref="AC36:AD36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B2:AJ2"/>
    <mergeCell ref="C3:D3"/>
    <mergeCell ref="E3:F3"/>
    <mergeCell ref="G3:H3"/>
    <mergeCell ref="I3:J3"/>
    <mergeCell ref="AE3:AF3"/>
    <mergeCell ref="K3:L3"/>
    <mergeCell ref="M3:N3"/>
    <mergeCell ref="O3:P3"/>
    <mergeCell ref="Q3:R3"/>
    <mergeCell ref="AG3:AH3"/>
    <mergeCell ref="S3:T3"/>
    <mergeCell ref="U3:V3"/>
    <mergeCell ref="W3:X3"/>
    <mergeCell ref="Y3:Z3"/>
    <mergeCell ref="AA3:AB3"/>
    <mergeCell ref="AC3:AD3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I56:J56"/>
    <mergeCell ref="K56:L56"/>
    <mergeCell ref="M56:N56"/>
    <mergeCell ref="O56:P56"/>
    <mergeCell ref="Q56:R56"/>
    <mergeCell ref="S56:T56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Y56:Z56"/>
    <mergeCell ref="AA56:AB56"/>
    <mergeCell ref="AC56:AD56"/>
    <mergeCell ref="AE56:AF56"/>
    <mergeCell ref="AG56:AH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AG57:AH57"/>
    <mergeCell ref="C56:D56"/>
    <mergeCell ref="E56:F56"/>
    <mergeCell ref="G56:H56"/>
    <mergeCell ref="W59:X59"/>
    <mergeCell ref="Y59:Z59"/>
    <mergeCell ref="AA59:AB59"/>
    <mergeCell ref="AC59:AD59"/>
    <mergeCell ref="AE59:AF59"/>
    <mergeCell ref="AG59:AH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C59:D59"/>
    <mergeCell ref="E59:F59"/>
    <mergeCell ref="G61:H61"/>
    <mergeCell ref="I61:J61"/>
    <mergeCell ref="K61:L61"/>
    <mergeCell ref="M61:N61"/>
    <mergeCell ref="O61:P61"/>
    <mergeCell ref="Q61:R61"/>
    <mergeCell ref="S61:T61"/>
    <mergeCell ref="U59:V59"/>
    <mergeCell ref="G59:H59"/>
    <mergeCell ref="I59:J59"/>
    <mergeCell ref="K59:L59"/>
    <mergeCell ref="M59:N59"/>
    <mergeCell ref="O59:P59"/>
    <mergeCell ref="Q59:R59"/>
    <mergeCell ref="S59:T59"/>
    <mergeCell ref="U61:V61"/>
    <mergeCell ref="W61:X61"/>
    <mergeCell ref="Y61:Z61"/>
    <mergeCell ref="AA61:AB61"/>
    <mergeCell ref="AC61:AD61"/>
    <mergeCell ref="AE61:AF61"/>
    <mergeCell ref="AG61:AH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C61:D61"/>
    <mergeCell ref="E61:F61"/>
  </mergeCells>
  <conditionalFormatting sqref="C4:AH30">
    <cfRule type="cellIs" dxfId="144" priority="102" operator="equal">
      <formula>"LV"</formula>
    </cfRule>
    <cfRule type="cellIs" dxfId="143" priority="103" operator="equal">
      <formula>"LAR"</formula>
    </cfRule>
    <cfRule type="cellIs" dxfId="142" priority="104" operator="equal">
      <formula>"DET"</formula>
    </cfRule>
    <cfRule type="cellIs" dxfId="141" priority="105" operator="equal">
      <formula>"NYJ"</formula>
    </cfRule>
    <cfRule type="cellIs" dxfId="140" priority="106" operator="equal">
      <formula>"GB"</formula>
    </cfRule>
    <cfRule type="cellIs" dxfId="139" priority="107" operator="equal">
      <formula>"CHI"</formula>
    </cfRule>
    <cfRule type="cellIs" dxfId="138" priority="108" operator="equal">
      <formula>"ARI"</formula>
    </cfRule>
    <cfRule type="cellIs" dxfId="137" priority="109" operator="equal">
      <formula>"WAS"</formula>
    </cfRule>
    <cfRule type="cellIs" dxfId="136" priority="110" operator="equal">
      <formula>"CAR"</formula>
    </cfRule>
    <cfRule type="cellIs" dxfId="135" priority="111" operator="equal">
      <formula>"DAL"</formula>
    </cfRule>
    <cfRule type="cellIs" dxfId="134" priority="112" operator="equal">
      <formula>"DEN"</formula>
    </cfRule>
    <cfRule type="cellIs" dxfId="133" priority="113" operator="equal">
      <formula>"SEA"</formula>
    </cfRule>
    <cfRule type="cellIs" dxfId="132" priority="114" operator="equal">
      <formula>"LAC"</formula>
    </cfRule>
    <cfRule type="cellIs" dxfId="131" priority="115" operator="equal">
      <formula>"KC"</formula>
    </cfRule>
    <cfRule type="cellIs" dxfId="130" priority="116" operator="equal">
      <formula>"CLE"</formula>
    </cfRule>
    <cfRule type="cellIs" dxfId="129" priority="117" operator="equal">
      <formula>"PIT"</formula>
    </cfRule>
    <cfRule type="cellIs" dxfId="128" priority="118" operator="equal">
      <formula>"IND"</formula>
    </cfRule>
    <cfRule type="cellIs" dxfId="127" priority="119" operator="equal">
      <formula>"CIN"</formula>
    </cfRule>
    <cfRule type="cellIs" dxfId="126" priority="120" operator="equal">
      <formula>"MIA"</formula>
    </cfRule>
    <cfRule type="cellIs" dxfId="125" priority="121" operator="equal">
      <formula>"TEN"</formula>
    </cfRule>
    <cfRule type="cellIs" dxfId="124" priority="122" operator="equal">
      <formula>"MIN"</formula>
    </cfRule>
    <cfRule type="cellIs" dxfId="123" priority="123" operator="equal">
      <formula>"SF"</formula>
    </cfRule>
    <cfRule type="cellIs" dxfId="122" priority="124" operator="equal">
      <formula>"NE"</formula>
    </cfRule>
    <cfRule type="cellIs" dxfId="121" priority="125" operator="equal">
      <formula>"HOU"</formula>
    </cfRule>
    <cfRule type="cellIs" dxfId="120" priority="126" operator="equal">
      <formula>"NO"</formula>
    </cfRule>
    <cfRule type="cellIs" dxfId="119" priority="127" operator="equal">
      <formula>"TB"</formula>
    </cfRule>
    <cfRule type="cellIs" dxfId="118" priority="128" operator="equal">
      <formula>"NYG"</formula>
    </cfRule>
    <cfRule type="cellIs" dxfId="117" priority="129" operator="equal">
      <formula>"JAX"</formula>
    </cfRule>
    <cfRule type="cellIs" dxfId="116" priority="130" operator="equal">
      <formula>"BAL"</formula>
    </cfRule>
    <cfRule type="cellIs" dxfId="115" priority="131" operator="equal">
      <formula>"BUF"</formula>
    </cfRule>
    <cfRule type="cellIs" dxfId="114" priority="132" operator="equal">
      <formula>"PHI"</formula>
    </cfRule>
    <cfRule type="cellIs" dxfId="113" priority="133" operator="equal">
      <formula>"ATL"</formula>
    </cfRule>
  </conditionalFormatting>
  <conditionalFormatting sqref="AJ4:AJ29">
    <cfRule type="top10" dxfId="112" priority="1" rank="1"/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6DB7-FD12-4B05-B48C-D7063BEC0AA0}">
  <dimension ref="A1:AM62"/>
  <sheetViews>
    <sheetView showGridLines="0" showZeros="0" zoomScale="96" zoomScaleNormal="96" workbookViewId="0">
      <selection activeCell="AJ36" sqref="AJ36"/>
    </sheetView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customWidth="1"/>
    <col min="32" max="32" width="3.109375" customWidth="1"/>
    <col min="33" max="33" width="6.44140625" customWidth="1"/>
    <col min="34" max="34" width="3.109375" customWidth="1"/>
    <col min="35" max="35" width="8.6640625" hidden="1" customWidth="1"/>
    <col min="36" max="36" width="8.5546875" customWidth="1"/>
  </cols>
  <sheetData>
    <row r="1" spans="1:39" ht="7.2" customHeight="1" x14ac:dyDescent="0.3">
      <c r="A1" t="s">
        <v>17</v>
      </c>
    </row>
    <row r="2" spans="1:39" thickBot="1" x14ac:dyDescent="0.35">
      <c r="B2" s="188" t="s">
        <v>55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9" thickBot="1" x14ac:dyDescent="0.35">
      <c r="B3" s="1" t="s">
        <v>0</v>
      </c>
      <c r="C3" s="212" t="s">
        <v>318</v>
      </c>
      <c r="D3" s="177"/>
      <c r="E3" s="212" t="s">
        <v>175</v>
      </c>
      <c r="F3" s="177"/>
      <c r="G3" s="212" t="s">
        <v>54</v>
      </c>
      <c r="H3" s="177"/>
      <c r="I3" s="212" t="s">
        <v>325</v>
      </c>
      <c r="J3" s="177"/>
      <c r="K3" s="212" t="s">
        <v>319</v>
      </c>
      <c r="L3" s="177"/>
      <c r="M3" s="212" t="s">
        <v>140</v>
      </c>
      <c r="N3" s="177"/>
      <c r="O3" s="212" t="s">
        <v>320</v>
      </c>
      <c r="P3" s="177"/>
      <c r="Q3" s="212" t="s">
        <v>321</v>
      </c>
      <c r="R3" s="177"/>
      <c r="S3" s="212" t="s">
        <v>322</v>
      </c>
      <c r="T3" s="177"/>
      <c r="U3" s="212" t="s">
        <v>323</v>
      </c>
      <c r="V3" s="177"/>
      <c r="W3" s="212" t="s">
        <v>115</v>
      </c>
      <c r="X3" s="177"/>
      <c r="Y3" s="212" t="s">
        <v>69</v>
      </c>
      <c r="Z3" s="177"/>
      <c r="AA3" s="212" t="s">
        <v>88</v>
      </c>
      <c r="AB3" s="177"/>
      <c r="AC3" s="212" t="s">
        <v>47</v>
      </c>
      <c r="AD3" s="177"/>
      <c r="AE3" s="212" t="s">
        <v>324</v>
      </c>
      <c r="AF3" s="177"/>
      <c r="AG3" s="216" t="s">
        <v>97</v>
      </c>
      <c r="AH3" s="217"/>
      <c r="AI3" s="22" t="s">
        <v>38</v>
      </c>
      <c r="AJ3" s="62" t="s">
        <v>16</v>
      </c>
    </row>
    <row r="4" spans="1:39" ht="14.4" x14ac:dyDescent="0.3">
      <c r="A4">
        <f>RANK(AJ4,$AJ$4:$AJ$29,0)</f>
        <v>11</v>
      </c>
      <c r="B4" s="86" t="str">
        <f>'Week 1'!B4</f>
        <v>Tyson</v>
      </c>
      <c r="C4" s="3" t="s">
        <v>144</v>
      </c>
      <c r="D4" s="61">
        <v>16</v>
      </c>
      <c r="E4" s="3" t="s">
        <v>129</v>
      </c>
      <c r="F4" s="61">
        <v>15</v>
      </c>
      <c r="G4" s="94" t="s">
        <v>160</v>
      </c>
      <c r="H4" s="61">
        <v>11</v>
      </c>
      <c r="I4" s="94" t="s">
        <v>133</v>
      </c>
      <c r="J4" s="61">
        <v>1</v>
      </c>
      <c r="K4" s="3" t="s">
        <v>149</v>
      </c>
      <c r="L4" s="61">
        <v>6</v>
      </c>
      <c r="M4" s="3" t="s">
        <v>128</v>
      </c>
      <c r="N4" s="61">
        <v>2</v>
      </c>
      <c r="O4" s="3" t="s">
        <v>161</v>
      </c>
      <c r="P4" s="61">
        <v>12</v>
      </c>
      <c r="Q4" s="3" t="s">
        <v>135</v>
      </c>
      <c r="R4" s="61">
        <v>9</v>
      </c>
      <c r="S4" s="3" t="s">
        <v>123</v>
      </c>
      <c r="T4" s="61">
        <v>8</v>
      </c>
      <c r="U4" s="3" t="s">
        <v>137</v>
      </c>
      <c r="V4" s="61">
        <v>13</v>
      </c>
      <c r="W4" s="3" t="s">
        <v>127</v>
      </c>
      <c r="X4" s="61">
        <v>10</v>
      </c>
      <c r="Y4" s="3" t="s">
        <v>162</v>
      </c>
      <c r="Z4" s="61">
        <v>3</v>
      </c>
      <c r="AA4" s="94" t="s">
        <v>148</v>
      </c>
      <c r="AB4" s="61">
        <v>4</v>
      </c>
      <c r="AC4" s="3" t="s">
        <v>143</v>
      </c>
      <c r="AD4" s="61">
        <v>5</v>
      </c>
      <c r="AE4" s="3" t="s">
        <v>152</v>
      </c>
      <c r="AF4" s="61">
        <v>7</v>
      </c>
      <c r="AG4" s="3" t="s">
        <v>134</v>
      </c>
      <c r="AH4" s="61">
        <v>14</v>
      </c>
      <c r="AI4" s="5">
        <f t="shared" ref="AI4:AI29" si="0">SUM(D4:AH4)</f>
        <v>136</v>
      </c>
      <c r="AJ4" s="5">
        <f t="shared" ref="AJ4:AJ29" si="1">SUM(C37:AH37)</f>
        <v>92</v>
      </c>
    </row>
    <row r="5" spans="1:39" ht="14.4" x14ac:dyDescent="0.3">
      <c r="A5">
        <f t="shared" ref="A5:A29" si="2">RANK(AJ5,$AJ$4:$AJ$29,0)</f>
        <v>3</v>
      </c>
      <c r="B5" s="87" t="str">
        <f>'Week 1'!B5</f>
        <v>Ben</v>
      </c>
      <c r="C5" s="95" t="s">
        <v>350</v>
      </c>
      <c r="D5" s="96">
        <v>13</v>
      </c>
      <c r="E5" s="95" t="s">
        <v>365</v>
      </c>
      <c r="F5" s="96">
        <v>15</v>
      </c>
      <c r="G5" s="95" t="s">
        <v>359</v>
      </c>
      <c r="H5" s="96">
        <v>9</v>
      </c>
      <c r="I5" s="95" t="s">
        <v>354</v>
      </c>
      <c r="J5" s="96">
        <v>5</v>
      </c>
      <c r="K5" s="95" t="s">
        <v>401</v>
      </c>
      <c r="L5" s="96">
        <v>2</v>
      </c>
      <c r="M5" s="95" t="s">
        <v>342</v>
      </c>
      <c r="N5" s="96">
        <v>8</v>
      </c>
      <c r="O5" s="95" t="s">
        <v>338</v>
      </c>
      <c r="P5" s="96">
        <v>14</v>
      </c>
      <c r="Q5" s="95" t="s">
        <v>343</v>
      </c>
      <c r="R5" s="96">
        <v>6</v>
      </c>
      <c r="S5" s="95" t="s">
        <v>384</v>
      </c>
      <c r="T5" s="96">
        <v>4</v>
      </c>
      <c r="U5" s="95" t="s">
        <v>346</v>
      </c>
      <c r="V5" s="96">
        <v>16</v>
      </c>
      <c r="W5" s="95" t="s">
        <v>357</v>
      </c>
      <c r="X5" s="96">
        <v>11</v>
      </c>
      <c r="Y5" s="95" t="s">
        <v>348</v>
      </c>
      <c r="Z5" s="96">
        <v>10</v>
      </c>
      <c r="AA5" s="95" t="s">
        <v>339</v>
      </c>
      <c r="AB5" s="96">
        <v>1</v>
      </c>
      <c r="AC5" s="95" t="s">
        <v>347</v>
      </c>
      <c r="AD5" s="96">
        <v>7</v>
      </c>
      <c r="AE5" s="95" t="s">
        <v>355</v>
      </c>
      <c r="AF5" s="96">
        <v>3</v>
      </c>
      <c r="AG5" s="95" t="s">
        <v>345</v>
      </c>
      <c r="AH5" s="96">
        <v>12</v>
      </c>
      <c r="AI5" s="8">
        <f t="shared" si="0"/>
        <v>136</v>
      </c>
      <c r="AJ5" s="8">
        <f t="shared" si="1"/>
        <v>101</v>
      </c>
    </row>
    <row r="6" spans="1:39" ht="14.4" x14ac:dyDescent="0.3">
      <c r="A6">
        <f t="shared" si="2"/>
        <v>5</v>
      </c>
      <c r="B6" s="85" t="str">
        <f>'Week 1'!B6</f>
        <v>Trevor</v>
      </c>
      <c r="C6" s="94" t="s">
        <v>144</v>
      </c>
      <c r="D6" s="169">
        <v>9</v>
      </c>
      <c r="E6" s="94" t="s">
        <v>129</v>
      </c>
      <c r="F6" s="169">
        <v>15</v>
      </c>
      <c r="G6" s="94" t="s">
        <v>160</v>
      </c>
      <c r="H6" s="169">
        <v>8</v>
      </c>
      <c r="I6" s="94" t="s">
        <v>133</v>
      </c>
      <c r="J6" s="169">
        <v>7</v>
      </c>
      <c r="K6" s="94" t="s">
        <v>126</v>
      </c>
      <c r="L6" s="169">
        <v>3</v>
      </c>
      <c r="M6" s="94" t="s">
        <v>128</v>
      </c>
      <c r="N6" s="169">
        <v>2</v>
      </c>
      <c r="O6" s="94" t="s">
        <v>161</v>
      </c>
      <c r="P6" s="169">
        <v>12</v>
      </c>
      <c r="Q6" s="94" t="s">
        <v>135</v>
      </c>
      <c r="R6" s="169">
        <v>14</v>
      </c>
      <c r="S6" s="94" t="s">
        <v>123</v>
      </c>
      <c r="T6" s="169">
        <v>10</v>
      </c>
      <c r="U6" s="94" t="s">
        <v>137</v>
      </c>
      <c r="V6" s="169">
        <v>13</v>
      </c>
      <c r="W6" s="94" t="s">
        <v>127</v>
      </c>
      <c r="X6" s="169">
        <v>16</v>
      </c>
      <c r="Y6" s="94" t="s">
        <v>162</v>
      </c>
      <c r="Z6" s="169">
        <v>5</v>
      </c>
      <c r="AA6" s="94" t="s">
        <v>148</v>
      </c>
      <c r="AB6" s="169">
        <v>4</v>
      </c>
      <c r="AC6" s="94" t="s">
        <v>154</v>
      </c>
      <c r="AD6" s="169">
        <v>1</v>
      </c>
      <c r="AE6" s="94" t="s">
        <v>152</v>
      </c>
      <c r="AF6" s="169">
        <v>6</v>
      </c>
      <c r="AG6" s="94" t="s">
        <v>134</v>
      </c>
      <c r="AH6" s="169">
        <v>11</v>
      </c>
      <c r="AI6" s="5">
        <f t="shared" si="0"/>
        <v>136</v>
      </c>
      <c r="AJ6" s="5">
        <f t="shared" si="1"/>
        <v>98</v>
      </c>
    </row>
    <row r="7" spans="1:39" ht="14.4" x14ac:dyDescent="0.3">
      <c r="A7">
        <f t="shared" si="2"/>
        <v>19</v>
      </c>
      <c r="B7" s="84" t="str">
        <f>'Week 1'!B7</f>
        <v>Alex</v>
      </c>
      <c r="C7" s="95" t="s">
        <v>350</v>
      </c>
      <c r="D7" s="96">
        <v>10</v>
      </c>
      <c r="E7" s="95" t="s">
        <v>365</v>
      </c>
      <c r="F7" s="96">
        <v>14</v>
      </c>
      <c r="G7" s="95" t="s">
        <v>359</v>
      </c>
      <c r="H7" s="96">
        <v>4</v>
      </c>
      <c r="I7" s="95" t="s">
        <v>354</v>
      </c>
      <c r="J7" s="96">
        <v>7</v>
      </c>
      <c r="K7" s="95" t="s">
        <v>401</v>
      </c>
      <c r="L7" s="96">
        <v>3</v>
      </c>
      <c r="M7" s="95" t="s">
        <v>342</v>
      </c>
      <c r="N7" s="96">
        <v>8</v>
      </c>
      <c r="O7" s="95" t="s">
        <v>338</v>
      </c>
      <c r="P7" s="96">
        <v>16</v>
      </c>
      <c r="Q7" s="95" t="s">
        <v>343</v>
      </c>
      <c r="R7" s="96">
        <v>1</v>
      </c>
      <c r="S7" s="95" t="s">
        <v>384</v>
      </c>
      <c r="T7" s="96">
        <v>13</v>
      </c>
      <c r="U7" s="95" t="s">
        <v>346</v>
      </c>
      <c r="V7" s="96">
        <v>12</v>
      </c>
      <c r="W7" s="95" t="s">
        <v>357</v>
      </c>
      <c r="X7" s="96">
        <v>15</v>
      </c>
      <c r="Y7" s="95" t="s">
        <v>348</v>
      </c>
      <c r="Z7" s="96">
        <v>5</v>
      </c>
      <c r="AA7" s="95" t="s">
        <v>339</v>
      </c>
      <c r="AB7" s="96">
        <v>6</v>
      </c>
      <c r="AC7" s="95" t="s">
        <v>347</v>
      </c>
      <c r="AD7" s="96">
        <v>2</v>
      </c>
      <c r="AE7" s="95" t="s">
        <v>355</v>
      </c>
      <c r="AF7" s="96">
        <v>9</v>
      </c>
      <c r="AG7" s="95" t="s">
        <v>345</v>
      </c>
      <c r="AH7" s="96">
        <v>11</v>
      </c>
      <c r="AI7" s="8">
        <f t="shared" si="0"/>
        <v>136</v>
      </c>
      <c r="AJ7" s="8">
        <f t="shared" si="1"/>
        <v>87</v>
      </c>
    </row>
    <row r="8" spans="1:39" ht="14.4" x14ac:dyDescent="0.3">
      <c r="A8">
        <f t="shared" si="2"/>
        <v>9</v>
      </c>
      <c r="B8" s="85" t="str">
        <f>'Week 1'!B8</f>
        <v>Katelyn</v>
      </c>
      <c r="C8" s="94" t="s">
        <v>350</v>
      </c>
      <c r="D8" s="169">
        <v>9</v>
      </c>
      <c r="E8" s="94" t="s">
        <v>365</v>
      </c>
      <c r="F8" s="169">
        <v>13</v>
      </c>
      <c r="G8" s="94" t="s">
        <v>359</v>
      </c>
      <c r="H8" s="169">
        <v>8</v>
      </c>
      <c r="I8" s="94" t="s">
        <v>354</v>
      </c>
      <c r="J8" s="169">
        <v>7</v>
      </c>
      <c r="K8" s="94" t="s">
        <v>401</v>
      </c>
      <c r="L8" s="169">
        <v>4</v>
      </c>
      <c r="M8" s="94" t="s">
        <v>342</v>
      </c>
      <c r="N8" s="169">
        <v>1</v>
      </c>
      <c r="O8" s="94" t="s">
        <v>338</v>
      </c>
      <c r="P8" s="169">
        <v>16</v>
      </c>
      <c r="Q8" s="94" t="s">
        <v>343</v>
      </c>
      <c r="R8" s="169">
        <v>11</v>
      </c>
      <c r="S8" s="94" t="s">
        <v>384</v>
      </c>
      <c r="T8" s="169">
        <v>12</v>
      </c>
      <c r="U8" s="94" t="s">
        <v>346</v>
      </c>
      <c r="V8" s="169">
        <v>15</v>
      </c>
      <c r="W8" s="94" t="s">
        <v>357</v>
      </c>
      <c r="X8" s="169">
        <v>14</v>
      </c>
      <c r="Y8" s="94" t="s">
        <v>348</v>
      </c>
      <c r="Z8" s="169">
        <v>5</v>
      </c>
      <c r="AA8" s="94" t="s">
        <v>339</v>
      </c>
      <c r="AB8" s="169">
        <v>3</v>
      </c>
      <c r="AC8" s="94" t="s">
        <v>347</v>
      </c>
      <c r="AD8" s="169">
        <v>2</v>
      </c>
      <c r="AE8" s="94" t="s">
        <v>355</v>
      </c>
      <c r="AF8" s="169">
        <v>6</v>
      </c>
      <c r="AG8" s="94" t="s">
        <v>345</v>
      </c>
      <c r="AH8" s="169">
        <v>10</v>
      </c>
      <c r="AI8" s="5">
        <f t="shared" si="0"/>
        <v>136</v>
      </c>
      <c r="AJ8" s="5">
        <f t="shared" si="1"/>
        <v>94</v>
      </c>
    </row>
    <row r="9" spans="1:39" ht="14.4" x14ac:dyDescent="0.3">
      <c r="A9">
        <f t="shared" si="2"/>
        <v>9</v>
      </c>
      <c r="B9" s="92" t="str">
        <f>'Week 1'!B9</f>
        <v>Shelby</v>
      </c>
      <c r="C9" s="95" t="s">
        <v>144</v>
      </c>
      <c r="D9" s="96">
        <v>13</v>
      </c>
      <c r="E9" s="95" t="s">
        <v>129</v>
      </c>
      <c r="F9" s="96">
        <v>15</v>
      </c>
      <c r="G9" s="95" t="s">
        <v>160</v>
      </c>
      <c r="H9" s="96">
        <v>9</v>
      </c>
      <c r="I9" s="95" t="s">
        <v>133</v>
      </c>
      <c r="J9" s="96">
        <v>12</v>
      </c>
      <c r="K9" s="95" t="s">
        <v>149</v>
      </c>
      <c r="L9" s="96">
        <v>1</v>
      </c>
      <c r="M9" s="95" t="s">
        <v>136</v>
      </c>
      <c r="N9" s="96">
        <v>2</v>
      </c>
      <c r="O9" s="95" t="s">
        <v>161</v>
      </c>
      <c r="P9" s="96">
        <v>10</v>
      </c>
      <c r="Q9" s="95" t="s">
        <v>135</v>
      </c>
      <c r="R9" s="96">
        <v>11</v>
      </c>
      <c r="S9" s="95" t="s">
        <v>123</v>
      </c>
      <c r="T9" s="96">
        <v>7</v>
      </c>
      <c r="U9" s="95" t="s">
        <v>137</v>
      </c>
      <c r="V9" s="96">
        <v>16</v>
      </c>
      <c r="W9" s="95" t="s">
        <v>127</v>
      </c>
      <c r="X9" s="96">
        <v>14</v>
      </c>
      <c r="Y9" s="95" t="s">
        <v>145</v>
      </c>
      <c r="Z9" s="96">
        <v>4</v>
      </c>
      <c r="AA9" s="95" t="s">
        <v>138</v>
      </c>
      <c r="AB9" s="96">
        <v>3</v>
      </c>
      <c r="AC9" s="95" t="s">
        <v>143</v>
      </c>
      <c r="AD9" s="96">
        <v>5</v>
      </c>
      <c r="AE9" s="95" t="s">
        <v>152</v>
      </c>
      <c r="AF9" s="96">
        <v>6</v>
      </c>
      <c r="AG9" s="95" t="s">
        <v>134</v>
      </c>
      <c r="AH9" s="96">
        <v>8</v>
      </c>
      <c r="AI9" s="8">
        <f t="shared" si="0"/>
        <v>136</v>
      </c>
      <c r="AJ9" s="8">
        <f t="shared" si="1"/>
        <v>94</v>
      </c>
    </row>
    <row r="10" spans="1:39" ht="14.4" x14ac:dyDescent="0.3">
      <c r="A10">
        <f t="shared" si="2"/>
        <v>2</v>
      </c>
      <c r="B10" s="85" t="str">
        <f>'Week 1'!B10</f>
        <v>Chris</v>
      </c>
      <c r="C10" s="94" t="s">
        <v>144</v>
      </c>
      <c r="D10" s="169">
        <v>14</v>
      </c>
      <c r="E10" s="94" t="s">
        <v>129</v>
      </c>
      <c r="F10" s="169">
        <v>15</v>
      </c>
      <c r="G10" s="94" t="s">
        <v>160</v>
      </c>
      <c r="H10" s="169">
        <v>3</v>
      </c>
      <c r="I10" s="94" t="s">
        <v>133</v>
      </c>
      <c r="J10" s="169">
        <v>11</v>
      </c>
      <c r="K10" s="94" t="s">
        <v>149</v>
      </c>
      <c r="L10" s="169">
        <v>1</v>
      </c>
      <c r="M10" s="94" t="s">
        <v>136</v>
      </c>
      <c r="N10" s="169">
        <v>2</v>
      </c>
      <c r="O10" s="94" t="s">
        <v>161</v>
      </c>
      <c r="P10" s="169">
        <v>16</v>
      </c>
      <c r="Q10" s="94" t="s">
        <v>135</v>
      </c>
      <c r="R10" s="169">
        <v>13</v>
      </c>
      <c r="S10" s="94" t="s">
        <v>123</v>
      </c>
      <c r="T10" s="169">
        <v>10</v>
      </c>
      <c r="U10" s="94" t="s">
        <v>137</v>
      </c>
      <c r="V10" s="169">
        <v>4</v>
      </c>
      <c r="W10" s="94" t="s">
        <v>127</v>
      </c>
      <c r="X10" s="169">
        <v>9</v>
      </c>
      <c r="Y10" s="94" t="s">
        <v>162</v>
      </c>
      <c r="Z10" s="169">
        <v>8</v>
      </c>
      <c r="AA10" s="94" t="s">
        <v>148</v>
      </c>
      <c r="AB10" s="169">
        <v>7</v>
      </c>
      <c r="AC10" s="94" t="s">
        <v>154</v>
      </c>
      <c r="AD10" s="169">
        <v>6</v>
      </c>
      <c r="AE10" s="94" t="s">
        <v>152</v>
      </c>
      <c r="AF10" s="169">
        <v>5</v>
      </c>
      <c r="AG10" s="94" t="s">
        <v>134</v>
      </c>
      <c r="AH10" s="169">
        <v>12</v>
      </c>
      <c r="AI10" s="5">
        <f t="shared" si="0"/>
        <v>136</v>
      </c>
      <c r="AJ10" s="5">
        <f t="shared" si="1"/>
        <v>104</v>
      </c>
    </row>
    <row r="11" spans="1:39" ht="14.4" x14ac:dyDescent="0.3">
      <c r="A11">
        <f t="shared" si="2"/>
        <v>7</v>
      </c>
      <c r="B11" s="84" t="str">
        <f>'Week 1'!B11</f>
        <v>Jeremy</v>
      </c>
      <c r="C11" s="95" t="s">
        <v>144</v>
      </c>
      <c r="D11" s="96">
        <v>8</v>
      </c>
      <c r="E11" s="95" t="s">
        <v>129</v>
      </c>
      <c r="F11" s="96">
        <v>12</v>
      </c>
      <c r="G11" s="95" t="s">
        <v>160</v>
      </c>
      <c r="H11" s="96">
        <v>11</v>
      </c>
      <c r="I11" s="95" t="s">
        <v>133</v>
      </c>
      <c r="J11" s="96">
        <v>7</v>
      </c>
      <c r="K11" s="95" t="s">
        <v>149</v>
      </c>
      <c r="L11" s="96">
        <v>6</v>
      </c>
      <c r="M11" s="95" t="s">
        <v>128</v>
      </c>
      <c r="N11" s="96">
        <v>1</v>
      </c>
      <c r="O11" s="95" t="s">
        <v>161</v>
      </c>
      <c r="P11" s="96">
        <v>14</v>
      </c>
      <c r="Q11" s="95" t="s">
        <v>135</v>
      </c>
      <c r="R11" s="96">
        <v>13</v>
      </c>
      <c r="S11" s="95" t="s">
        <v>123</v>
      </c>
      <c r="T11" s="96">
        <v>5</v>
      </c>
      <c r="U11" s="95" t="s">
        <v>137</v>
      </c>
      <c r="V11" s="96">
        <v>15</v>
      </c>
      <c r="W11" s="95" t="s">
        <v>127</v>
      </c>
      <c r="X11" s="96">
        <v>16</v>
      </c>
      <c r="Y11" s="95" t="s">
        <v>162</v>
      </c>
      <c r="Z11" s="96">
        <v>4</v>
      </c>
      <c r="AA11" s="95" t="s">
        <v>148</v>
      </c>
      <c r="AB11" s="96">
        <v>2</v>
      </c>
      <c r="AC11" s="95" t="s">
        <v>154</v>
      </c>
      <c r="AD11" s="96">
        <v>3</v>
      </c>
      <c r="AE11" s="95" t="s">
        <v>152</v>
      </c>
      <c r="AF11" s="96">
        <v>9</v>
      </c>
      <c r="AG11" s="95" t="s">
        <v>134</v>
      </c>
      <c r="AH11" s="96">
        <v>10</v>
      </c>
      <c r="AI11" s="8">
        <f t="shared" si="0"/>
        <v>136</v>
      </c>
      <c r="AJ11" s="8">
        <f t="shared" si="1"/>
        <v>96</v>
      </c>
    </row>
    <row r="12" spans="1:39" ht="14.4" x14ac:dyDescent="0.3">
      <c r="A12">
        <f t="shared" si="2"/>
        <v>26</v>
      </c>
      <c r="B12" s="85" t="str">
        <f>'Week 1'!B12</f>
        <v>Sam</v>
      </c>
      <c r="C12" s="3"/>
      <c r="D12" s="74"/>
      <c r="E12" s="3"/>
      <c r="F12" s="74"/>
      <c r="G12" s="3"/>
      <c r="H12" s="74"/>
      <c r="I12" s="3"/>
      <c r="J12" s="74"/>
      <c r="K12" s="3"/>
      <c r="L12" s="74"/>
      <c r="M12" s="3"/>
      <c r="N12" s="74"/>
      <c r="O12" s="3"/>
      <c r="P12" s="74"/>
      <c r="Q12" s="3"/>
      <c r="R12" s="74"/>
      <c r="S12" s="3"/>
      <c r="T12" s="74"/>
      <c r="U12" s="3"/>
      <c r="V12" s="74"/>
      <c r="W12" s="3"/>
      <c r="X12" s="74"/>
      <c r="Y12" s="3"/>
      <c r="Z12" s="74"/>
      <c r="AA12" s="3"/>
      <c r="AB12" s="74"/>
      <c r="AC12" s="3"/>
      <c r="AD12" s="74"/>
      <c r="AE12" s="3"/>
      <c r="AF12" s="74"/>
      <c r="AG12" s="3"/>
      <c r="AH12" s="74"/>
      <c r="AI12" s="5">
        <f t="shared" si="0"/>
        <v>0</v>
      </c>
      <c r="AJ12" s="5">
        <f t="shared" si="1"/>
        <v>0</v>
      </c>
    </row>
    <row r="13" spans="1:39" ht="14.4" x14ac:dyDescent="0.3">
      <c r="A13">
        <f t="shared" si="2"/>
        <v>11</v>
      </c>
      <c r="B13" s="84" t="str">
        <f>'Week 1'!B13</f>
        <v>Cody</v>
      </c>
      <c r="C13" s="95" t="s">
        <v>144</v>
      </c>
      <c r="D13" s="96">
        <v>9</v>
      </c>
      <c r="E13" s="95" t="s">
        <v>129</v>
      </c>
      <c r="F13" s="96">
        <v>15</v>
      </c>
      <c r="G13" s="95" t="s">
        <v>160</v>
      </c>
      <c r="H13" s="96">
        <v>8</v>
      </c>
      <c r="I13" s="95" t="s">
        <v>133</v>
      </c>
      <c r="J13" s="96">
        <v>7</v>
      </c>
      <c r="K13" s="95" t="s">
        <v>149</v>
      </c>
      <c r="L13" s="96">
        <v>1</v>
      </c>
      <c r="M13" s="95" t="s">
        <v>136</v>
      </c>
      <c r="N13" s="96">
        <v>4</v>
      </c>
      <c r="O13" s="95" t="s">
        <v>161</v>
      </c>
      <c r="P13" s="96">
        <v>14</v>
      </c>
      <c r="Q13" s="95" t="s">
        <v>135</v>
      </c>
      <c r="R13" s="96">
        <v>13</v>
      </c>
      <c r="S13" s="95" t="s">
        <v>123</v>
      </c>
      <c r="T13" s="96">
        <v>10</v>
      </c>
      <c r="U13" s="95" t="s">
        <v>137</v>
      </c>
      <c r="V13" s="96">
        <v>11</v>
      </c>
      <c r="W13" s="95" t="s">
        <v>127</v>
      </c>
      <c r="X13" s="96">
        <v>16</v>
      </c>
      <c r="Y13" s="95" t="s">
        <v>162</v>
      </c>
      <c r="Z13" s="96">
        <v>3</v>
      </c>
      <c r="AA13" s="95" t="s">
        <v>148</v>
      </c>
      <c r="AB13" s="96">
        <v>5</v>
      </c>
      <c r="AC13" s="95" t="s">
        <v>154</v>
      </c>
      <c r="AD13" s="96">
        <v>2</v>
      </c>
      <c r="AE13" s="95" t="s">
        <v>152</v>
      </c>
      <c r="AF13" s="96">
        <v>6</v>
      </c>
      <c r="AG13" s="95" t="s">
        <v>134</v>
      </c>
      <c r="AH13" s="96">
        <v>12</v>
      </c>
      <c r="AI13" s="8">
        <f t="shared" si="0"/>
        <v>136</v>
      </c>
      <c r="AJ13" s="8">
        <f t="shared" si="1"/>
        <v>92</v>
      </c>
    </row>
    <row r="14" spans="1:39" ht="14.4" x14ac:dyDescent="0.3">
      <c r="A14">
        <f t="shared" si="2"/>
        <v>11</v>
      </c>
      <c r="B14" s="85" t="str">
        <f>'Week 1'!B14</f>
        <v>Tom</v>
      </c>
      <c r="C14" s="94" t="s">
        <v>144</v>
      </c>
      <c r="D14" s="169">
        <v>16</v>
      </c>
      <c r="E14" s="94" t="s">
        <v>129</v>
      </c>
      <c r="F14" s="169">
        <v>15</v>
      </c>
      <c r="G14" s="94" t="s">
        <v>160</v>
      </c>
      <c r="H14" s="169">
        <v>14</v>
      </c>
      <c r="I14" s="94" t="s">
        <v>409</v>
      </c>
      <c r="J14" s="169">
        <v>13</v>
      </c>
      <c r="K14" s="94" t="s">
        <v>149</v>
      </c>
      <c r="L14" s="169">
        <v>12</v>
      </c>
      <c r="M14" s="94" t="s">
        <v>128</v>
      </c>
      <c r="N14" s="169">
        <v>11</v>
      </c>
      <c r="O14" s="94" t="s">
        <v>161</v>
      </c>
      <c r="P14" s="169">
        <v>10</v>
      </c>
      <c r="Q14" s="94" t="s">
        <v>135</v>
      </c>
      <c r="R14" s="169">
        <v>9</v>
      </c>
      <c r="S14" s="94" t="s">
        <v>123</v>
      </c>
      <c r="T14" s="169">
        <v>8</v>
      </c>
      <c r="U14" s="94" t="s">
        <v>137</v>
      </c>
      <c r="V14" s="169">
        <v>7</v>
      </c>
      <c r="W14" s="94" t="s">
        <v>127</v>
      </c>
      <c r="X14" s="169">
        <v>6</v>
      </c>
      <c r="Y14" s="94" t="s">
        <v>162</v>
      </c>
      <c r="Z14" s="169">
        <v>5</v>
      </c>
      <c r="AA14" s="94" t="s">
        <v>339</v>
      </c>
      <c r="AB14" s="169">
        <v>4</v>
      </c>
      <c r="AC14" s="94" t="s">
        <v>154</v>
      </c>
      <c r="AD14" s="169">
        <v>3</v>
      </c>
      <c r="AE14" s="94" t="s">
        <v>152</v>
      </c>
      <c r="AF14" s="169">
        <v>2</v>
      </c>
      <c r="AG14" s="94" t="s">
        <v>134</v>
      </c>
      <c r="AH14" s="169">
        <v>1</v>
      </c>
      <c r="AI14" s="5">
        <f t="shared" si="0"/>
        <v>136</v>
      </c>
      <c r="AJ14" s="5">
        <f t="shared" si="1"/>
        <v>92</v>
      </c>
    </row>
    <row r="15" spans="1:39" ht="14.4" x14ac:dyDescent="0.3">
      <c r="A15">
        <f t="shared" si="2"/>
        <v>21</v>
      </c>
      <c r="B15" s="84" t="str">
        <f>'Week 1'!B15</f>
        <v>Austin</v>
      </c>
      <c r="C15" s="95" t="s">
        <v>144</v>
      </c>
      <c r="D15" s="96">
        <v>7</v>
      </c>
      <c r="E15" s="95" t="s">
        <v>129</v>
      </c>
      <c r="F15" s="96">
        <v>12</v>
      </c>
      <c r="G15" s="95" t="s">
        <v>160</v>
      </c>
      <c r="H15" s="96">
        <v>8</v>
      </c>
      <c r="I15" s="95" t="s">
        <v>133</v>
      </c>
      <c r="J15" s="96">
        <v>3</v>
      </c>
      <c r="K15" s="95" t="s">
        <v>149</v>
      </c>
      <c r="L15" s="96">
        <v>2</v>
      </c>
      <c r="M15" s="95" t="s">
        <v>136</v>
      </c>
      <c r="N15" s="96">
        <v>4</v>
      </c>
      <c r="O15" s="95" t="s">
        <v>161</v>
      </c>
      <c r="P15" s="96">
        <v>15</v>
      </c>
      <c r="Q15" s="95" t="s">
        <v>135</v>
      </c>
      <c r="R15" s="96">
        <v>10</v>
      </c>
      <c r="S15" s="95" t="s">
        <v>123</v>
      </c>
      <c r="T15" s="96">
        <v>11</v>
      </c>
      <c r="U15" s="95" t="s">
        <v>137</v>
      </c>
      <c r="V15" s="96">
        <v>13</v>
      </c>
      <c r="W15" s="95" t="s">
        <v>127</v>
      </c>
      <c r="X15" s="96">
        <v>16</v>
      </c>
      <c r="Y15" s="95" t="s">
        <v>162</v>
      </c>
      <c r="Z15" s="96">
        <v>5</v>
      </c>
      <c r="AA15" s="95" t="s">
        <v>148</v>
      </c>
      <c r="AB15" s="96">
        <v>9</v>
      </c>
      <c r="AC15" s="95" t="s">
        <v>154</v>
      </c>
      <c r="AD15" s="96">
        <v>6</v>
      </c>
      <c r="AE15" s="95" t="s">
        <v>155</v>
      </c>
      <c r="AF15" s="96">
        <v>1</v>
      </c>
      <c r="AG15" s="95" t="s">
        <v>134</v>
      </c>
      <c r="AH15" s="96">
        <v>14</v>
      </c>
      <c r="AI15" s="8">
        <f t="shared" si="0"/>
        <v>136</v>
      </c>
      <c r="AJ15" s="8">
        <f t="shared" si="1"/>
        <v>85</v>
      </c>
      <c r="AM15" t="s">
        <v>17</v>
      </c>
    </row>
    <row r="16" spans="1:39" ht="14.4" x14ac:dyDescent="0.3">
      <c r="A16">
        <f t="shared" si="2"/>
        <v>19</v>
      </c>
      <c r="B16" s="85" t="str">
        <f>'Week 1'!B16</f>
        <v>Cecil</v>
      </c>
      <c r="C16" s="94" t="s">
        <v>144</v>
      </c>
      <c r="D16" s="169">
        <v>12</v>
      </c>
      <c r="E16" s="94" t="s">
        <v>129</v>
      </c>
      <c r="F16" s="169">
        <v>14</v>
      </c>
      <c r="G16" s="94" t="s">
        <v>160</v>
      </c>
      <c r="H16" s="169">
        <v>11</v>
      </c>
      <c r="I16" s="94" t="s">
        <v>133</v>
      </c>
      <c r="J16" s="169">
        <v>5</v>
      </c>
      <c r="K16" s="94" t="s">
        <v>149</v>
      </c>
      <c r="L16" s="169">
        <v>2</v>
      </c>
      <c r="M16" s="94" t="s">
        <v>136</v>
      </c>
      <c r="N16" s="169">
        <v>6</v>
      </c>
      <c r="O16" s="94" t="s">
        <v>161</v>
      </c>
      <c r="P16" s="169">
        <v>16</v>
      </c>
      <c r="Q16" s="94" t="s">
        <v>135</v>
      </c>
      <c r="R16" s="169">
        <v>10</v>
      </c>
      <c r="S16" s="94" t="s">
        <v>123</v>
      </c>
      <c r="T16" s="169">
        <v>9</v>
      </c>
      <c r="U16" s="94" t="s">
        <v>137</v>
      </c>
      <c r="V16" s="169">
        <v>15</v>
      </c>
      <c r="W16" s="94" t="s">
        <v>127</v>
      </c>
      <c r="X16" s="169">
        <v>13</v>
      </c>
      <c r="Y16" s="94" t="s">
        <v>162</v>
      </c>
      <c r="Z16" s="169">
        <v>4</v>
      </c>
      <c r="AA16" s="94" t="s">
        <v>138</v>
      </c>
      <c r="AB16" s="169">
        <v>3</v>
      </c>
      <c r="AC16" s="94" t="s">
        <v>143</v>
      </c>
      <c r="AD16" s="169">
        <v>1</v>
      </c>
      <c r="AE16" s="94" t="s">
        <v>155</v>
      </c>
      <c r="AF16" s="169">
        <v>7</v>
      </c>
      <c r="AG16" s="94" t="s">
        <v>134</v>
      </c>
      <c r="AH16" s="169">
        <v>8</v>
      </c>
      <c r="AI16" s="5">
        <f t="shared" si="0"/>
        <v>136</v>
      </c>
      <c r="AJ16" s="5">
        <f t="shared" si="1"/>
        <v>87</v>
      </c>
    </row>
    <row r="17" spans="1:38" ht="14.4" x14ac:dyDescent="0.3">
      <c r="A17">
        <f t="shared" si="2"/>
        <v>7</v>
      </c>
      <c r="B17" s="70" t="str">
        <f>'Week 1'!B17</f>
        <v>Thadd</v>
      </c>
      <c r="C17" s="25" t="s">
        <v>144</v>
      </c>
      <c r="D17" s="26">
        <v>12</v>
      </c>
      <c r="E17" s="25" t="s">
        <v>129</v>
      </c>
      <c r="F17" s="26">
        <v>9</v>
      </c>
      <c r="G17" s="25" t="s">
        <v>160</v>
      </c>
      <c r="H17" s="26">
        <v>5</v>
      </c>
      <c r="I17" s="25" t="s">
        <v>133</v>
      </c>
      <c r="J17" s="26">
        <v>8</v>
      </c>
      <c r="K17" s="25" t="s">
        <v>149</v>
      </c>
      <c r="L17" s="26">
        <v>3</v>
      </c>
      <c r="M17" s="25" t="s">
        <v>136</v>
      </c>
      <c r="N17" s="26">
        <v>4</v>
      </c>
      <c r="O17" s="25" t="s">
        <v>161</v>
      </c>
      <c r="P17" s="26">
        <v>13</v>
      </c>
      <c r="Q17" s="25" t="s">
        <v>135</v>
      </c>
      <c r="R17" s="26">
        <v>11</v>
      </c>
      <c r="S17" s="25" t="s">
        <v>123</v>
      </c>
      <c r="T17" s="26">
        <v>7</v>
      </c>
      <c r="U17" s="25" t="s">
        <v>137</v>
      </c>
      <c r="V17" s="26">
        <v>15</v>
      </c>
      <c r="W17" s="25" t="s">
        <v>127</v>
      </c>
      <c r="X17" s="26">
        <v>14</v>
      </c>
      <c r="Y17" s="25" t="s">
        <v>162</v>
      </c>
      <c r="Z17" s="26">
        <v>2</v>
      </c>
      <c r="AA17" s="25" t="s">
        <v>148</v>
      </c>
      <c r="AB17" s="26">
        <v>1</v>
      </c>
      <c r="AC17" s="25" t="s">
        <v>143</v>
      </c>
      <c r="AD17" s="26">
        <v>6</v>
      </c>
      <c r="AE17" s="25" t="s">
        <v>152</v>
      </c>
      <c r="AF17" s="26">
        <v>10</v>
      </c>
      <c r="AG17" s="25" t="s">
        <v>134</v>
      </c>
      <c r="AH17" s="26">
        <v>16</v>
      </c>
      <c r="AI17" s="23">
        <f t="shared" si="0"/>
        <v>136</v>
      </c>
      <c r="AJ17" s="24">
        <f t="shared" si="1"/>
        <v>96</v>
      </c>
    </row>
    <row r="18" spans="1:38" ht="14.4" x14ac:dyDescent="0.3">
      <c r="A18">
        <f t="shared" si="2"/>
        <v>16</v>
      </c>
      <c r="B18" s="85" t="str">
        <f>'Week 1'!B18</f>
        <v>Walker</v>
      </c>
      <c r="C18" s="94" t="s">
        <v>144</v>
      </c>
      <c r="D18" s="169">
        <v>13</v>
      </c>
      <c r="E18" s="94" t="s">
        <v>129</v>
      </c>
      <c r="F18" s="169">
        <v>12</v>
      </c>
      <c r="G18" s="94" t="s">
        <v>160</v>
      </c>
      <c r="H18" s="169">
        <v>9</v>
      </c>
      <c r="I18" s="94" t="s">
        <v>133</v>
      </c>
      <c r="J18" s="169">
        <v>3</v>
      </c>
      <c r="K18" s="94" t="s">
        <v>126</v>
      </c>
      <c r="L18" s="169">
        <v>2</v>
      </c>
      <c r="M18" s="94" t="s">
        <v>128</v>
      </c>
      <c r="N18" s="169">
        <v>1</v>
      </c>
      <c r="O18" s="94" t="s">
        <v>161</v>
      </c>
      <c r="P18" s="169">
        <v>16</v>
      </c>
      <c r="Q18" s="94" t="s">
        <v>135</v>
      </c>
      <c r="R18" s="169">
        <v>8</v>
      </c>
      <c r="S18" s="94" t="s">
        <v>123</v>
      </c>
      <c r="T18" s="169">
        <v>10</v>
      </c>
      <c r="U18" s="94" t="s">
        <v>137</v>
      </c>
      <c r="V18" s="169">
        <v>14</v>
      </c>
      <c r="W18" s="94" t="s">
        <v>127</v>
      </c>
      <c r="X18" s="169">
        <v>15</v>
      </c>
      <c r="Y18" s="94" t="s">
        <v>162</v>
      </c>
      <c r="Z18" s="169">
        <v>11</v>
      </c>
      <c r="AA18" s="94" t="s">
        <v>148</v>
      </c>
      <c r="AB18" s="169">
        <v>7</v>
      </c>
      <c r="AC18" s="94" t="s">
        <v>143</v>
      </c>
      <c r="AD18" s="169">
        <v>6</v>
      </c>
      <c r="AE18" s="94" t="s">
        <v>152</v>
      </c>
      <c r="AF18" s="169">
        <v>5</v>
      </c>
      <c r="AG18" s="94" t="s">
        <v>134</v>
      </c>
      <c r="AH18" s="169">
        <v>4</v>
      </c>
      <c r="AI18" s="35">
        <f t="shared" si="0"/>
        <v>136</v>
      </c>
      <c r="AJ18" s="60">
        <f t="shared" si="1"/>
        <v>89</v>
      </c>
    </row>
    <row r="19" spans="1:38" ht="14.4" x14ac:dyDescent="0.3">
      <c r="A19">
        <f t="shared" si="2"/>
        <v>5</v>
      </c>
      <c r="B19" s="70" t="str">
        <f>'Week 1'!B19</f>
        <v>A. Little</v>
      </c>
      <c r="C19" s="25" t="s">
        <v>144</v>
      </c>
      <c r="D19" s="26">
        <v>4</v>
      </c>
      <c r="E19" s="25" t="s">
        <v>129</v>
      </c>
      <c r="F19" s="26">
        <v>13</v>
      </c>
      <c r="G19" s="25" t="s">
        <v>160</v>
      </c>
      <c r="H19" s="26">
        <v>6</v>
      </c>
      <c r="I19" s="25" t="s">
        <v>133</v>
      </c>
      <c r="J19" s="26">
        <v>9</v>
      </c>
      <c r="K19" s="25" t="s">
        <v>149</v>
      </c>
      <c r="L19" s="26">
        <v>5</v>
      </c>
      <c r="M19" s="25" t="s">
        <v>128</v>
      </c>
      <c r="N19" s="26">
        <v>1</v>
      </c>
      <c r="O19" s="25" t="s">
        <v>161</v>
      </c>
      <c r="P19" s="26">
        <v>16</v>
      </c>
      <c r="Q19" s="25" t="s">
        <v>135</v>
      </c>
      <c r="R19" s="26">
        <v>12</v>
      </c>
      <c r="S19" s="25" t="s">
        <v>123</v>
      </c>
      <c r="T19" s="26">
        <v>11</v>
      </c>
      <c r="U19" s="25" t="s">
        <v>137</v>
      </c>
      <c r="V19" s="26">
        <v>15</v>
      </c>
      <c r="W19" s="25" t="s">
        <v>127</v>
      </c>
      <c r="X19" s="26">
        <v>14</v>
      </c>
      <c r="Y19" s="25" t="s">
        <v>162</v>
      </c>
      <c r="Z19" s="26">
        <v>3</v>
      </c>
      <c r="AA19" s="25" t="s">
        <v>148</v>
      </c>
      <c r="AB19" s="26">
        <v>2</v>
      </c>
      <c r="AC19" s="25" t="s">
        <v>154</v>
      </c>
      <c r="AD19" s="26">
        <v>10</v>
      </c>
      <c r="AE19" s="25" t="s">
        <v>152</v>
      </c>
      <c r="AF19" s="26">
        <v>8</v>
      </c>
      <c r="AG19" s="25" t="s">
        <v>134</v>
      </c>
      <c r="AH19" s="26">
        <v>7</v>
      </c>
      <c r="AI19" s="16">
        <f t="shared" si="0"/>
        <v>136</v>
      </c>
      <c r="AJ19" s="8">
        <f t="shared" si="1"/>
        <v>98</v>
      </c>
      <c r="AL19" t="s">
        <v>17</v>
      </c>
    </row>
    <row r="20" spans="1:38" ht="14.4" x14ac:dyDescent="0.3">
      <c r="A20">
        <f t="shared" si="2"/>
        <v>4</v>
      </c>
      <c r="B20" s="85" t="str">
        <f>'Week 1'!B20</f>
        <v>Carly</v>
      </c>
      <c r="C20" s="94" t="s">
        <v>144</v>
      </c>
      <c r="D20" s="169">
        <v>13</v>
      </c>
      <c r="E20" s="94" t="s">
        <v>129</v>
      </c>
      <c r="F20" s="169">
        <v>9</v>
      </c>
      <c r="G20" s="94" t="s">
        <v>160</v>
      </c>
      <c r="H20" s="169">
        <v>10</v>
      </c>
      <c r="I20" s="94" t="s">
        <v>133</v>
      </c>
      <c r="J20" s="169">
        <v>12</v>
      </c>
      <c r="K20" s="94" t="s">
        <v>149</v>
      </c>
      <c r="L20" s="169">
        <v>4</v>
      </c>
      <c r="M20" s="94" t="s">
        <v>128</v>
      </c>
      <c r="N20" s="169">
        <v>5</v>
      </c>
      <c r="O20" s="94" t="s">
        <v>161</v>
      </c>
      <c r="P20" s="169">
        <v>15</v>
      </c>
      <c r="Q20" s="94" t="s">
        <v>135</v>
      </c>
      <c r="R20" s="169">
        <v>11</v>
      </c>
      <c r="S20" s="94" t="s">
        <v>123</v>
      </c>
      <c r="T20" s="169">
        <v>7</v>
      </c>
      <c r="U20" s="94" t="s">
        <v>137</v>
      </c>
      <c r="V20" s="169">
        <v>16</v>
      </c>
      <c r="W20" s="94" t="s">
        <v>127</v>
      </c>
      <c r="X20" s="169">
        <v>14</v>
      </c>
      <c r="Y20" s="94" t="s">
        <v>162</v>
      </c>
      <c r="Z20" s="169">
        <v>1</v>
      </c>
      <c r="AA20" s="94" t="s">
        <v>148</v>
      </c>
      <c r="AB20" s="169">
        <v>2</v>
      </c>
      <c r="AC20" s="94" t="s">
        <v>154</v>
      </c>
      <c r="AD20" s="169">
        <v>3</v>
      </c>
      <c r="AE20" s="94" t="s">
        <v>152</v>
      </c>
      <c r="AF20" s="169">
        <v>6</v>
      </c>
      <c r="AG20" s="94" t="s">
        <v>134</v>
      </c>
      <c r="AH20" s="169">
        <v>8</v>
      </c>
      <c r="AI20" s="35">
        <f t="shared" si="0"/>
        <v>136</v>
      </c>
      <c r="AJ20" s="60">
        <f t="shared" si="1"/>
        <v>99</v>
      </c>
    </row>
    <row r="21" spans="1:38" x14ac:dyDescent="0.3">
      <c r="A21">
        <f t="shared" si="2"/>
        <v>24</v>
      </c>
      <c r="B21" s="84" t="str">
        <f>'Week 1'!B21</f>
        <v>Bobbo</v>
      </c>
      <c r="C21" s="95" t="s">
        <v>144</v>
      </c>
      <c r="D21" s="96">
        <v>16</v>
      </c>
      <c r="E21" s="95" t="s">
        <v>129</v>
      </c>
      <c r="F21" s="96">
        <v>13</v>
      </c>
      <c r="G21" s="95" t="s">
        <v>160</v>
      </c>
      <c r="H21" s="96">
        <v>9</v>
      </c>
      <c r="I21" s="95" t="s">
        <v>198</v>
      </c>
      <c r="J21" s="96">
        <v>3</v>
      </c>
      <c r="K21" s="95" t="s">
        <v>149</v>
      </c>
      <c r="L21" s="96">
        <v>10</v>
      </c>
      <c r="M21" s="95" t="s">
        <v>136</v>
      </c>
      <c r="N21" s="96">
        <v>8</v>
      </c>
      <c r="O21" s="95" t="s">
        <v>161</v>
      </c>
      <c r="P21" s="96">
        <v>14</v>
      </c>
      <c r="Q21" s="95" t="s">
        <v>135</v>
      </c>
      <c r="R21" s="96">
        <v>11</v>
      </c>
      <c r="S21" s="95" t="s">
        <v>123</v>
      </c>
      <c r="T21" s="96">
        <v>4</v>
      </c>
      <c r="U21" s="95" t="s">
        <v>137</v>
      </c>
      <c r="V21" s="96">
        <v>12</v>
      </c>
      <c r="W21" s="95" t="s">
        <v>127</v>
      </c>
      <c r="X21" s="96">
        <v>15</v>
      </c>
      <c r="Y21" s="95" t="s">
        <v>162</v>
      </c>
      <c r="Z21" s="96">
        <v>1</v>
      </c>
      <c r="AA21" s="95" t="s">
        <v>138</v>
      </c>
      <c r="AB21" s="96">
        <v>5</v>
      </c>
      <c r="AC21" s="95" t="s">
        <v>143</v>
      </c>
      <c r="AD21" s="96">
        <v>2</v>
      </c>
      <c r="AE21" s="95" t="s">
        <v>155</v>
      </c>
      <c r="AF21" s="96">
        <v>6</v>
      </c>
      <c r="AG21" s="95" t="s">
        <v>134</v>
      </c>
      <c r="AH21" s="96">
        <v>7</v>
      </c>
      <c r="AI21" s="8">
        <f t="shared" si="0"/>
        <v>136</v>
      </c>
      <c r="AJ21" s="8">
        <f t="shared" si="1"/>
        <v>79</v>
      </c>
    </row>
    <row r="22" spans="1:38" x14ac:dyDescent="0.3">
      <c r="A22">
        <f t="shared" si="2"/>
        <v>11</v>
      </c>
      <c r="B22" s="85" t="str">
        <f>'Week 1'!B22</f>
        <v>Trent</v>
      </c>
      <c r="C22" s="94" t="s">
        <v>144</v>
      </c>
      <c r="D22" s="169">
        <v>11</v>
      </c>
      <c r="E22" s="94" t="s">
        <v>129</v>
      </c>
      <c r="F22" s="169">
        <v>12</v>
      </c>
      <c r="G22" s="94" t="s">
        <v>160</v>
      </c>
      <c r="H22" s="169">
        <v>13</v>
      </c>
      <c r="I22" s="94" t="s">
        <v>133</v>
      </c>
      <c r="J22" s="169">
        <v>10</v>
      </c>
      <c r="K22" s="94" t="s">
        <v>149</v>
      </c>
      <c r="L22" s="169">
        <v>9</v>
      </c>
      <c r="M22" s="94" t="s">
        <v>136</v>
      </c>
      <c r="N22" s="169">
        <v>1</v>
      </c>
      <c r="O22" s="94" t="s">
        <v>161</v>
      </c>
      <c r="P22" s="169">
        <v>5</v>
      </c>
      <c r="Q22" s="94" t="s">
        <v>135</v>
      </c>
      <c r="R22" s="169">
        <v>8</v>
      </c>
      <c r="S22" s="94" t="s">
        <v>123</v>
      </c>
      <c r="T22" s="169">
        <v>4</v>
      </c>
      <c r="U22" s="94" t="s">
        <v>137</v>
      </c>
      <c r="V22" s="169">
        <v>16</v>
      </c>
      <c r="W22" s="94" t="s">
        <v>127</v>
      </c>
      <c r="X22" s="169">
        <v>15</v>
      </c>
      <c r="Y22" s="94" t="s">
        <v>162</v>
      </c>
      <c r="Z22" s="169">
        <v>3</v>
      </c>
      <c r="AA22" s="94" t="s">
        <v>148</v>
      </c>
      <c r="AB22" s="169">
        <v>2</v>
      </c>
      <c r="AC22" s="94" t="s">
        <v>154</v>
      </c>
      <c r="AD22" s="169">
        <v>7</v>
      </c>
      <c r="AE22" s="94" t="s">
        <v>152</v>
      </c>
      <c r="AF22" s="169">
        <v>6</v>
      </c>
      <c r="AG22" s="94" t="s">
        <v>134</v>
      </c>
      <c r="AH22" s="169">
        <v>14</v>
      </c>
      <c r="AI22" s="5">
        <f t="shared" si="0"/>
        <v>136</v>
      </c>
      <c r="AJ22" s="5">
        <f t="shared" si="1"/>
        <v>92</v>
      </c>
    </row>
    <row r="23" spans="1:38" x14ac:dyDescent="0.3">
      <c r="A23">
        <f t="shared" si="2"/>
        <v>16</v>
      </c>
      <c r="B23" s="70" t="str">
        <f>'Week 1'!B23</f>
        <v>Dean</v>
      </c>
      <c r="C23" s="95" t="s">
        <v>144</v>
      </c>
      <c r="D23" s="96">
        <v>12</v>
      </c>
      <c r="E23" s="95" t="s">
        <v>129</v>
      </c>
      <c r="F23" s="96">
        <v>11</v>
      </c>
      <c r="G23" s="95" t="s">
        <v>160</v>
      </c>
      <c r="H23" s="96">
        <v>9</v>
      </c>
      <c r="I23" s="95" t="s">
        <v>133</v>
      </c>
      <c r="J23" s="96">
        <v>6</v>
      </c>
      <c r="K23" s="95" t="s">
        <v>126</v>
      </c>
      <c r="L23" s="96">
        <v>5</v>
      </c>
      <c r="M23" s="95" t="s">
        <v>136</v>
      </c>
      <c r="N23" s="96">
        <v>10</v>
      </c>
      <c r="O23" s="95" t="s">
        <v>161</v>
      </c>
      <c r="P23" s="96">
        <v>14</v>
      </c>
      <c r="Q23" s="95" t="s">
        <v>135</v>
      </c>
      <c r="R23" s="96">
        <v>7</v>
      </c>
      <c r="S23" s="95" t="s">
        <v>123</v>
      </c>
      <c r="T23" s="96">
        <v>4</v>
      </c>
      <c r="U23" s="95" t="s">
        <v>137</v>
      </c>
      <c r="V23" s="96">
        <v>13</v>
      </c>
      <c r="W23" s="95" t="s">
        <v>127</v>
      </c>
      <c r="X23" s="96">
        <v>15</v>
      </c>
      <c r="Y23" s="95" t="s">
        <v>162</v>
      </c>
      <c r="Z23" s="96">
        <v>3</v>
      </c>
      <c r="AA23" s="95" t="s">
        <v>148</v>
      </c>
      <c r="AB23" s="96">
        <v>8</v>
      </c>
      <c r="AC23" s="95" t="s">
        <v>154</v>
      </c>
      <c r="AD23" s="96">
        <v>2</v>
      </c>
      <c r="AE23" s="95" t="s">
        <v>155</v>
      </c>
      <c r="AF23" s="96">
        <v>1</v>
      </c>
      <c r="AG23" s="95" t="s">
        <v>134</v>
      </c>
      <c r="AH23" s="96">
        <v>16</v>
      </c>
      <c r="AI23" s="8">
        <f t="shared" si="0"/>
        <v>136</v>
      </c>
      <c r="AJ23" s="8">
        <f t="shared" si="1"/>
        <v>89</v>
      </c>
    </row>
    <row r="24" spans="1:38" ht="15.05" customHeight="1" x14ac:dyDescent="0.3">
      <c r="A24">
        <f t="shared" si="2"/>
        <v>11</v>
      </c>
      <c r="B24" s="85" t="str">
        <f>'Week 1'!B24</f>
        <v>Randi</v>
      </c>
      <c r="C24" s="94" t="s">
        <v>144</v>
      </c>
      <c r="D24" s="169">
        <v>10</v>
      </c>
      <c r="E24" s="94" t="s">
        <v>129</v>
      </c>
      <c r="F24" s="169">
        <v>13</v>
      </c>
      <c r="G24" s="94" t="s">
        <v>160</v>
      </c>
      <c r="H24" s="169">
        <v>8</v>
      </c>
      <c r="I24" s="94" t="s">
        <v>133</v>
      </c>
      <c r="J24" s="169">
        <v>6</v>
      </c>
      <c r="K24" s="94" t="s">
        <v>149</v>
      </c>
      <c r="L24" s="169">
        <v>5</v>
      </c>
      <c r="M24" s="94" t="s">
        <v>128</v>
      </c>
      <c r="N24" s="169">
        <v>2</v>
      </c>
      <c r="O24" s="94" t="s">
        <v>161</v>
      </c>
      <c r="P24" s="169">
        <v>15</v>
      </c>
      <c r="Q24" s="94" t="s">
        <v>135</v>
      </c>
      <c r="R24" s="169">
        <v>11</v>
      </c>
      <c r="S24" s="94" t="s">
        <v>123</v>
      </c>
      <c r="T24" s="169">
        <v>12</v>
      </c>
      <c r="U24" s="94" t="s">
        <v>137</v>
      </c>
      <c r="V24" s="169">
        <v>16</v>
      </c>
      <c r="W24" s="94" t="s">
        <v>127</v>
      </c>
      <c r="X24" s="169">
        <v>14</v>
      </c>
      <c r="Y24" s="94" t="s">
        <v>162</v>
      </c>
      <c r="Z24" s="169">
        <v>7</v>
      </c>
      <c r="AA24" s="94" t="s">
        <v>148</v>
      </c>
      <c r="AB24" s="169">
        <v>4</v>
      </c>
      <c r="AC24" s="94" t="s">
        <v>154</v>
      </c>
      <c r="AD24" s="169">
        <v>3</v>
      </c>
      <c r="AE24" s="94" t="s">
        <v>155</v>
      </c>
      <c r="AF24" s="169">
        <v>1</v>
      </c>
      <c r="AG24" s="94" t="s">
        <v>134</v>
      </c>
      <c r="AH24" s="169">
        <v>9</v>
      </c>
      <c r="AI24" s="5">
        <f t="shared" si="0"/>
        <v>136</v>
      </c>
      <c r="AJ24" s="5">
        <f t="shared" si="1"/>
        <v>92</v>
      </c>
    </row>
    <row r="25" spans="1:38" ht="15.05" customHeight="1" x14ac:dyDescent="0.3">
      <c r="A25">
        <f t="shared" si="2"/>
        <v>16</v>
      </c>
      <c r="B25" s="70" t="str">
        <f>'Week 1'!B25</f>
        <v>Brett J.</v>
      </c>
      <c r="C25" s="95" t="s">
        <v>144</v>
      </c>
      <c r="D25" s="96">
        <v>10</v>
      </c>
      <c r="E25" s="95" t="s">
        <v>129</v>
      </c>
      <c r="F25" s="96">
        <v>12</v>
      </c>
      <c r="G25" s="95" t="s">
        <v>160</v>
      </c>
      <c r="H25" s="96">
        <v>9</v>
      </c>
      <c r="I25" s="95" t="s">
        <v>198</v>
      </c>
      <c r="J25" s="96">
        <v>3</v>
      </c>
      <c r="K25" s="95" t="s">
        <v>126</v>
      </c>
      <c r="L25" s="96">
        <v>5</v>
      </c>
      <c r="M25" s="95" t="s">
        <v>136</v>
      </c>
      <c r="N25" s="96">
        <v>6</v>
      </c>
      <c r="O25" s="95" t="s">
        <v>161</v>
      </c>
      <c r="P25" s="96">
        <v>11</v>
      </c>
      <c r="Q25" s="95" t="s">
        <v>135</v>
      </c>
      <c r="R25" s="96">
        <v>13</v>
      </c>
      <c r="S25" s="95" t="s">
        <v>123</v>
      </c>
      <c r="T25" s="96">
        <v>8</v>
      </c>
      <c r="U25" s="95" t="s">
        <v>137</v>
      </c>
      <c r="V25" s="96">
        <v>15</v>
      </c>
      <c r="W25" s="95" t="s">
        <v>127</v>
      </c>
      <c r="X25" s="96">
        <v>16</v>
      </c>
      <c r="Y25" s="95" t="s">
        <v>162</v>
      </c>
      <c r="Z25" s="96">
        <v>7</v>
      </c>
      <c r="AA25" s="95" t="s">
        <v>148</v>
      </c>
      <c r="AB25" s="96">
        <v>1</v>
      </c>
      <c r="AC25" s="95" t="s">
        <v>143</v>
      </c>
      <c r="AD25" s="96">
        <v>4</v>
      </c>
      <c r="AE25" s="95" t="s">
        <v>152</v>
      </c>
      <c r="AF25" s="96">
        <v>2</v>
      </c>
      <c r="AG25" s="95" t="s">
        <v>134</v>
      </c>
      <c r="AH25" s="96">
        <v>14</v>
      </c>
      <c r="AI25" s="8">
        <f t="shared" si="0"/>
        <v>136</v>
      </c>
      <c r="AJ25" s="8">
        <f t="shared" si="1"/>
        <v>89</v>
      </c>
    </row>
    <row r="26" spans="1:38" x14ac:dyDescent="0.3">
      <c r="A26">
        <f t="shared" si="2"/>
        <v>23</v>
      </c>
      <c r="B26" s="85" t="str">
        <f>'Week 1'!B26</f>
        <v>Derek</v>
      </c>
      <c r="C26" s="94" t="s">
        <v>144</v>
      </c>
      <c r="D26" s="170">
        <v>10</v>
      </c>
      <c r="E26" s="94" t="s">
        <v>129</v>
      </c>
      <c r="F26" s="170">
        <v>13</v>
      </c>
      <c r="G26" s="94" t="s">
        <v>160</v>
      </c>
      <c r="H26" s="170">
        <v>11</v>
      </c>
      <c r="I26" s="94" t="s">
        <v>198</v>
      </c>
      <c r="J26" s="170">
        <v>4</v>
      </c>
      <c r="K26" s="94" t="s">
        <v>149</v>
      </c>
      <c r="L26" s="170">
        <v>2</v>
      </c>
      <c r="M26" s="94" t="s">
        <v>128</v>
      </c>
      <c r="N26" s="170">
        <v>3</v>
      </c>
      <c r="O26" s="94" t="s">
        <v>161</v>
      </c>
      <c r="P26" s="170">
        <v>15</v>
      </c>
      <c r="Q26" s="94" t="s">
        <v>135</v>
      </c>
      <c r="R26" s="170">
        <v>12</v>
      </c>
      <c r="S26" s="94" t="s">
        <v>123</v>
      </c>
      <c r="T26" s="170">
        <v>7</v>
      </c>
      <c r="U26" s="94" t="s">
        <v>137</v>
      </c>
      <c r="V26" s="170">
        <v>9</v>
      </c>
      <c r="W26" s="94" t="s">
        <v>127</v>
      </c>
      <c r="X26" s="170">
        <v>16</v>
      </c>
      <c r="Y26" s="94" t="s">
        <v>162</v>
      </c>
      <c r="Z26" s="170">
        <v>1</v>
      </c>
      <c r="AA26" s="94" t="s">
        <v>148</v>
      </c>
      <c r="AB26" s="170">
        <v>8</v>
      </c>
      <c r="AC26" s="94" t="s">
        <v>154</v>
      </c>
      <c r="AD26" s="170">
        <v>5</v>
      </c>
      <c r="AE26" s="94" t="s">
        <v>155</v>
      </c>
      <c r="AF26" s="170">
        <v>6</v>
      </c>
      <c r="AG26" s="94" t="s">
        <v>134</v>
      </c>
      <c r="AH26" s="170">
        <v>14</v>
      </c>
      <c r="AI26" s="5">
        <f t="shared" si="0"/>
        <v>136</v>
      </c>
      <c r="AJ26" s="5">
        <f t="shared" si="1"/>
        <v>82</v>
      </c>
    </row>
    <row r="27" spans="1:38" x14ac:dyDescent="0.3">
      <c r="A27">
        <f t="shared" si="2"/>
        <v>25</v>
      </c>
      <c r="B27" s="70" t="str">
        <f>'Week 1'!B27</f>
        <v>Colby</v>
      </c>
      <c r="C27" s="95" t="s">
        <v>144</v>
      </c>
      <c r="D27" s="96">
        <v>13</v>
      </c>
      <c r="E27" s="95" t="s">
        <v>129</v>
      </c>
      <c r="F27" s="96">
        <v>10</v>
      </c>
      <c r="G27" s="95" t="s">
        <v>160</v>
      </c>
      <c r="H27" s="96">
        <v>11</v>
      </c>
      <c r="I27" s="95" t="s">
        <v>198</v>
      </c>
      <c r="J27" s="96">
        <v>7</v>
      </c>
      <c r="K27" s="95" t="s">
        <v>149</v>
      </c>
      <c r="L27" s="96">
        <v>8</v>
      </c>
      <c r="M27" s="95" t="s">
        <v>128</v>
      </c>
      <c r="N27" s="96">
        <v>9</v>
      </c>
      <c r="O27" s="95" t="s">
        <v>161</v>
      </c>
      <c r="P27" s="96">
        <v>16</v>
      </c>
      <c r="Q27" s="95" t="s">
        <v>135</v>
      </c>
      <c r="R27" s="96">
        <v>6</v>
      </c>
      <c r="S27" s="95" t="s">
        <v>123</v>
      </c>
      <c r="T27" s="96">
        <v>12</v>
      </c>
      <c r="U27" s="95" t="s">
        <v>137</v>
      </c>
      <c r="V27" s="96">
        <v>15</v>
      </c>
      <c r="W27" s="95" t="s">
        <v>127</v>
      </c>
      <c r="X27" s="96">
        <v>14</v>
      </c>
      <c r="Y27" s="95" t="s">
        <v>162</v>
      </c>
      <c r="Z27" s="96">
        <v>1</v>
      </c>
      <c r="AA27" s="95" t="s">
        <v>148</v>
      </c>
      <c r="AB27" s="96">
        <v>2</v>
      </c>
      <c r="AC27" s="95" t="s">
        <v>154</v>
      </c>
      <c r="AD27" s="96">
        <v>3</v>
      </c>
      <c r="AE27" s="95" t="s">
        <v>155</v>
      </c>
      <c r="AF27" s="96">
        <v>4</v>
      </c>
      <c r="AG27" s="95" t="s">
        <v>134</v>
      </c>
      <c r="AH27" s="96">
        <v>5</v>
      </c>
      <c r="AI27" s="8">
        <f t="shared" si="0"/>
        <v>136</v>
      </c>
      <c r="AJ27" s="8">
        <f t="shared" si="1"/>
        <v>78</v>
      </c>
    </row>
    <row r="28" spans="1:38" x14ac:dyDescent="0.3">
      <c r="A28">
        <f t="shared" si="2"/>
        <v>1</v>
      </c>
      <c r="B28" s="85" t="str">
        <f>'Week 1'!B28</f>
        <v>Bret F.</v>
      </c>
      <c r="C28" s="94" t="s">
        <v>144</v>
      </c>
      <c r="D28" s="169">
        <v>12</v>
      </c>
      <c r="E28" s="94" t="s">
        <v>129</v>
      </c>
      <c r="F28" s="169">
        <v>11</v>
      </c>
      <c r="G28" s="94" t="s">
        <v>131</v>
      </c>
      <c r="H28" s="169">
        <v>7</v>
      </c>
      <c r="I28" s="94" t="s">
        <v>133</v>
      </c>
      <c r="J28" s="169">
        <v>8</v>
      </c>
      <c r="K28" s="94" t="s">
        <v>149</v>
      </c>
      <c r="L28" s="169">
        <v>6</v>
      </c>
      <c r="M28" s="94" t="s">
        <v>128</v>
      </c>
      <c r="N28" s="169">
        <v>5</v>
      </c>
      <c r="O28" s="94" t="s">
        <v>161</v>
      </c>
      <c r="P28" s="169">
        <v>15</v>
      </c>
      <c r="Q28" s="94" t="s">
        <v>135</v>
      </c>
      <c r="R28" s="169">
        <v>4</v>
      </c>
      <c r="S28" s="94" t="s">
        <v>123</v>
      </c>
      <c r="T28" s="169">
        <v>3</v>
      </c>
      <c r="U28" s="94" t="s">
        <v>137</v>
      </c>
      <c r="V28" s="169">
        <v>9</v>
      </c>
      <c r="W28" s="94" t="s">
        <v>127</v>
      </c>
      <c r="X28" s="169">
        <v>10</v>
      </c>
      <c r="Y28" s="94" t="s">
        <v>162</v>
      </c>
      <c r="Z28" s="169">
        <v>2</v>
      </c>
      <c r="AA28" s="94" t="s">
        <v>148</v>
      </c>
      <c r="AB28" s="169">
        <v>1</v>
      </c>
      <c r="AC28" s="94" t="s">
        <v>154</v>
      </c>
      <c r="AD28" s="169">
        <v>13</v>
      </c>
      <c r="AE28" s="94" t="s">
        <v>152</v>
      </c>
      <c r="AF28" s="169">
        <v>14</v>
      </c>
      <c r="AG28" s="94" t="s">
        <v>134</v>
      </c>
      <c r="AH28" s="169">
        <v>16</v>
      </c>
      <c r="AI28" s="5">
        <f t="shared" si="0"/>
        <v>136</v>
      </c>
      <c r="AJ28" s="5">
        <f t="shared" si="1"/>
        <v>116</v>
      </c>
    </row>
    <row r="29" spans="1:38" ht="15.65" customHeight="1" thickBot="1" x14ac:dyDescent="0.35">
      <c r="A29">
        <f t="shared" si="2"/>
        <v>21</v>
      </c>
      <c r="B29" s="70" t="str">
        <f>'Week 1'!B29</f>
        <v>Chad</v>
      </c>
      <c r="C29" s="95" t="s">
        <v>144</v>
      </c>
      <c r="D29" s="96">
        <v>5</v>
      </c>
      <c r="E29" s="95" t="s">
        <v>129</v>
      </c>
      <c r="F29" s="96">
        <v>11</v>
      </c>
      <c r="G29" s="95" t="s">
        <v>160</v>
      </c>
      <c r="H29" s="96">
        <v>4</v>
      </c>
      <c r="I29" s="95" t="s">
        <v>133</v>
      </c>
      <c r="J29" s="96">
        <v>3</v>
      </c>
      <c r="K29" s="95" t="s">
        <v>149</v>
      </c>
      <c r="L29" s="96">
        <v>2</v>
      </c>
      <c r="M29" s="95" t="s">
        <v>128</v>
      </c>
      <c r="N29" s="96">
        <v>1</v>
      </c>
      <c r="O29" s="95" t="s">
        <v>161</v>
      </c>
      <c r="P29" s="96">
        <v>12</v>
      </c>
      <c r="Q29" s="95" t="s">
        <v>135</v>
      </c>
      <c r="R29" s="96">
        <v>13</v>
      </c>
      <c r="S29" s="95" t="s">
        <v>123</v>
      </c>
      <c r="T29" s="96">
        <v>6</v>
      </c>
      <c r="U29" s="95" t="s">
        <v>137</v>
      </c>
      <c r="V29" s="96">
        <v>14</v>
      </c>
      <c r="W29" s="95" t="s">
        <v>127</v>
      </c>
      <c r="X29" s="96">
        <v>15</v>
      </c>
      <c r="Y29" s="95" t="s">
        <v>162</v>
      </c>
      <c r="Z29" s="96">
        <v>7</v>
      </c>
      <c r="AA29" s="95" t="s">
        <v>148</v>
      </c>
      <c r="AB29" s="96">
        <v>8</v>
      </c>
      <c r="AC29" s="95" t="s">
        <v>154</v>
      </c>
      <c r="AD29" s="96">
        <v>9</v>
      </c>
      <c r="AE29" s="95" t="s">
        <v>152</v>
      </c>
      <c r="AF29" s="96">
        <v>10</v>
      </c>
      <c r="AG29" s="95" t="s">
        <v>147</v>
      </c>
      <c r="AH29" s="96">
        <v>16</v>
      </c>
      <c r="AI29" s="47">
        <f t="shared" si="0"/>
        <v>136</v>
      </c>
      <c r="AJ29" s="48">
        <f t="shared" si="1"/>
        <v>85</v>
      </c>
    </row>
    <row r="30" spans="1:38" ht="15.65" thickBot="1" x14ac:dyDescent="0.35">
      <c r="B30" s="27" t="s">
        <v>15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64"/>
      <c r="AJ30" s="29"/>
    </row>
    <row r="31" spans="1:38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8" x14ac:dyDescent="0.3">
      <c r="C32" s="218"/>
      <c r="D32" s="218"/>
      <c r="E32" s="218"/>
      <c r="F32" s="218"/>
      <c r="G32" s="218"/>
      <c r="H32" s="218"/>
      <c r="I32" s="218"/>
      <c r="J32" s="218"/>
      <c r="K32" s="218"/>
      <c r="L32" s="218"/>
    </row>
    <row r="35" spans="2:36" ht="15.65" thickBot="1" x14ac:dyDescent="0.35"/>
    <row r="36" spans="2:36" ht="15.65" thickBot="1" x14ac:dyDescent="0.35">
      <c r="B36" s="21" t="s">
        <v>0</v>
      </c>
      <c r="C36" s="183" t="s">
        <v>144</v>
      </c>
      <c r="D36" s="183"/>
      <c r="E36" s="191" t="s">
        <v>129</v>
      </c>
      <c r="F36" s="192"/>
      <c r="G36" s="191" t="s">
        <v>131</v>
      </c>
      <c r="H36" s="192"/>
      <c r="I36" s="191" t="s">
        <v>133</v>
      </c>
      <c r="J36" s="192"/>
      <c r="K36" s="191" t="s">
        <v>126</v>
      </c>
      <c r="L36" s="192"/>
      <c r="M36" s="191" t="s">
        <v>128</v>
      </c>
      <c r="N36" s="192"/>
      <c r="O36" s="191" t="s">
        <v>161</v>
      </c>
      <c r="P36" s="192"/>
      <c r="Q36" s="191" t="s">
        <v>135</v>
      </c>
      <c r="R36" s="192"/>
      <c r="S36" s="191" t="s">
        <v>142</v>
      </c>
      <c r="T36" s="192"/>
      <c r="U36" s="191" t="s">
        <v>137</v>
      </c>
      <c r="V36" s="192"/>
      <c r="W36" s="191" t="s">
        <v>130</v>
      </c>
      <c r="X36" s="192"/>
      <c r="Y36" s="191" t="s">
        <v>162</v>
      </c>
      <c r="Z36" s="192"/>
      <c r="AA36" s="191" t="s">
        <v>138</v>
      </c>
      <c r="AB36" s="192"/>
      <c r="AC36" s="191" t="s">
        <v>154</v>
      </c>
      <c r="AD36" s="192"/>
      <c r="AE36" s="191" t="s">
        <v>152</v>
      </c>
      <c r="AF36" s="192"/>
      <c r="AG36" s="191" t="s">
        <v>134</v>
      </c>
      <c r="AH36" s="177"/>
      <c r="AI36" s="18"/>
    </row>
    <row r="37" spans="2:36" x14ac:dyDescent="0.3">
      <c r="B37" s="20" t="str">
        <f t="shared" ref="B37:B62" si="3">B4</f>
        <v>Tyson</v>
      </c>
      <c r="C37" s="174">
        <f t="shared" ref="C37:AG52" si="4">IF(C4=C$36,D4,"-")</f>
        <v>16</v>
      </c>
      <c r="D37" s="174"/>
      <c r="E37" s="174">
        <f t="shared" si="4"/>
        <v>15</v>
      </c>
      <c r="F37" s="174"/>
      <c r="G37" s="174" t="str">
        <f t="shared" si="4"/>
        <v>-</v>
      </c>
      <c r="H37" s="174"/>
      <c r="I37" s="174">
        <f t="shared" si="4"/>
        <v>1</v>
      </c>
      <c r="J37" s="174"/>
      <c r="K37" s="174" t="str">
        <f t="shared" si="4"/>
        <v>-</v>
      </c>
      <c r="L37" s="174"/>
      <c r="M37" s="174">
        <f t="shared" si="4"/>
        <v>2</v>
      </c>
      <c r="N37" s="174"/>
      <c r="O37" s="174">
        <f t="shared" si="4"/>
        <v>12</v>
      </c>
      <c r="P37" s="174"/>
      <c r="Q37" s="174">
        <f t="shared" si="4"/>
        <v>9</v>
      </c>
      <c r="R37" s="174"/>
      <c r="S37" s="174" t="str">
        <f t="shared" si="4"/>
        <v>-</v>
      </c>
      <c r="T37" s="174"/>
      <c r="U37" s="174">
        <f t="shared" si="4"/>
        <v>13</v>
      </c>
      <c r="V37" s="174"/>
      <c r="W37" s="174" t="str">
        <f t="shared" si="4"/>
        <v>-</v>
      </c>
      <c r="X37" s="174"/>
      <c r="Y37" s="174">
        <f t="shared" si="4"/>
        <v>3</v>
      </c>
      <c r="Z37" s="174"/>
      <c r="AA37" s="174" t="str">
        <f t="shared" si="4"/>
        <v>-</v>
      </c>
      <c r="AB37" s="174"/>
      <c r="AC37" s="174" t="str">
        <f t="shared" si="4"/>
        <v>-</v>
      </c>
      <c r="AD37" s="174"/>
      <c r="AE37" s="174">
        <f t="shared" si="4"/>
        <v>7</v>
      </c>
      <c r="AF37" s="174"/>
      <c r="AG37" s="174">
        <f t="shared" si="4"/>
        <v>14</v>
      </c>
      <c r="AH37" s="174"/>
      <c r="AJ37" s="19">
        <f t="shared" ref="AJ37:AJ62" si="5">COUNTIF(C37:AH37,"&gt;=1")</f>
        <v>10</v>
      </c>
    </row>
    <row r="38" spans="2:36" x14ac:dyDescent="0.3">
      <c r="B38" s="91" t="str">
        <f t="shared" si="3"/>
        <v>Ben</v>
      </c>
      <c r="C38" s="172">
        <f t="shared" si="4"/>
        <v>13</v>
      </c>
      <c r="D38" s="172"/>
      <c r="E38" s="172">
        <f t="shared" si="4"/>
        <v>15</v>
      </c>
      <c r="F38" s="172"/>
      <c r="G38" s="172" t="str">
        <f t="shared" si="4"/>
        <v>-</v>
      </c>
      <c r="H38" s="172"/>
      <c r="I38" s="172">
        <f t="shared" si="4"/>
        <v>5</v>
      </c>
      <c r="J38" s="172"/>
      <c r="K38" s="172" t="str">
        <f t="shared" si="4"/>
        <v>-</v>
      </c>
      <c r="L38" s="172"/>
      <c r="M38" s="172" t="str">
        <f t="shared" si="4"/>
        <v>-</v>
      </c>
      <c r="N38" s="172"/>
      <c r="O38" s="172">
        <f t="shared" si="4"/>
        <v>14</v>
      </c>
      <c r="P38" s="172"/>
      <c r="Q38" s="172">
        <f t="shared" si="4"/>
        <v>6</v>
      </c>
      <c r="R38" s="172"/>
      <c r="S38" s="172" t="str">
        <f t="shared" si="4"/>
        <v>-</v>
      </c>
      <c r="T38" s="172"/>
      <c r="U38" s="172">
        <f t="shared" si="4"/>
        <v>16</v>
      </c>
      <c r="V38" s="172"/>
      <c r="W38" s="172" t="str">
        <f t="shared" si="4"/>
        <v>-</v>
      </c>
      <c r="X38" s="172"/>
      <c r="Y38" s="172">
        <f t="shared" si="4"/>
        <v>10</v>
      </c>
      <c r="Z38" s="172"/>
      <c r="AA38" s="172" t="str">
        <f t="shared" si="4"/>
        <v>-</v>
      </c>
      <c r="AB38" s="172"/>
      <c r="AC38" s="172">
        <f t="shared" si="4"/>
        <v>7</v>
      </c>
      <c r="AD38" s="172"/>
      <c r="AE38" s="172">
        <f t="shared" si="4"/>
        <v>3</v>
      </c>
      <c r="AF38" s="172"/>
      <c r="AG38" s="172">
        <f t="shared" si="4"/>
        <v>12</v>
      </c>
      <c r="AH38" s="172"/>
      <c r="AJ38" s="19">
        <f t="shared" si="5"/>
        <v>10</v>
      </c>
    </row>
    <row r="39" spans="2:36" x14ac:dyDescent="0.3">
      <c r="B39" s="10" t="str">
        <f t="shared" si="3"/>
        <v>Trevor</v>
      </c>
      <c r="C39" s="174">
        <f t="shared" si="4"/>
        <v>9</v>
      </c>
      <c r="D39" s="174"/>
      <c r="E39" s="174">
        <f t="shared" si="4"/>
        <v>15</v>
      </c>
      <c r="F39" s="174"/>
      <c r="G39" s="174" t="str">
        <f t="shared" si="4"/>
        <v>-</v>
      </c>
      <c r="H39" s="174"/>
      <c r="I39" s="174">
        <f t="shared" si="4"/>
        <v>7</v>
      </c>
      <c r="J39" s="174"/>
      <c r="K39" s="174">
        <f t="shared" si="4"/>
        <v>3</v>
      </c>
      <c r="L39" s="174"/>
      <c r="M39" s="174">
        <f t="shared" si="4"/>
        <v>2</v>
      </c>
      <c r="N39" s="174"/>
      <c r="O39" s="174">
        <f t="shared" si="4"/>
        <v>12</v>
      </c>
      <c r="P39" s="174"/>
      <c r="Q39" s="174">
        <f t="shared" si="4"/>
        <v>14</v>
      </c>
      <c r="R39" s="174"/>
      <c r="S39" s="174" t="str">
        <f t="shared" si="4"/>
        <v>-</v>
      </c>
      <c r="T39" s="174"/>
      <c r="U39" s="174">
        <f t="shared" si="4"/>
        <v>13</v>
      </c>
      <c r="V39" s="174"/>
      <c r="W39" s="174" t="str">
        <f t="shared" si="4"/>
        <v>-</v>
      </c>
      <c r="X39" s="174"/>
      <c r="Y39" s="174">
        <f t="shared" si="4"/>
        <v>5</v>
      </c>
      <c r="Z39" s="174"/>
      <c r="AA39" s="174" t="str">
        <f t="shared" si="4"/>
        <v>-</v>
      </c>
      <c r="AB39" s="174"/>
      <c r="AC39" s="174">
        <f t="shared" si="4"/>
        <v>1</v>
      </c>
      <c r="AD39" s="174"/>
      <c r="AE39" s="174">
        <f t="shared" si="4"/>
        <v>6</v>
      </c>
      <c r="AF39" s="174"/>
      <c r="AG39" s="174">
        <f t="shared" si="4"/>
        <v>11</v>
      </c>
      <c r="AH39" s="174"/>
      <c r="AJ39" s="19">
        <f t="shared" si="5"/>
        <v>12</v>
      </c>
    </row>
    <row r="40" spans="2:36" x14ac:dyDescent="0.3">
      <c r="B40" s="91" t="str">
        <f t="shared" si="3"/>
        <v>Alex</v>
      </c>
      <c r="C40" s="172">
        <f t="shared" si="4"/>
        <v>10</v>
      </c>
      <c r="D40" s="172"/>
      <c r="E40" s="172">
        <f t="shared" si="4"/>
        <v>14</v>
      </c>
      <c r="F40" s="172"/>
      <c r="G40" s="172" t="str">
        <f t="shared" si="4"/>
        <v>-</v>
      </c>
      <c r="H40" s="172"/>
      <c r="I40" s="172">
        <f t="shared" si="4"/>
        <v>7</v>
      </c>
      <c r="J40" s="172"/>
      <c r="K40" s="172" t="str">
        <f t="shared" si="4"/>
        <v>-</v>
      </c>
      <c r="L40" s="172"/>
      <c r="M40" s="172" t="str">
        <f t="shared" si="4"/>
        <v>-</v>
      </c>
      <c r="N40" s="172"/>
      <c r="O40" s="172">
        <f t="shared" si="4"/>
        <v>16</v>
      </c>
      <c r="P40" s="172"/>
      <c r="Q40" s="172">
        <f t="shared" si="4"/>
        <v>1</v>
      </c>
      <c r="R40" s="172"/>
      <c r="S40" s="172" t="str">
        <f t="shared" si="4"/>
        <v>-</v>
      </c>
      <c r="T40" s="172"/>
      <c r="U40" s="172">
        <f t="shared" si="4"/>
        <v>12</v>
      </c>
      <c r="V40" s="172"/>
      <c r="W40" s="172" t="str">
        <f t="shared" si="4"/>
        <v>-</v>
      </c>
      <c r="X40" s="172"/>
      <c r="Y40" s="172">
        <f t="shared" si="4"/>
        <v>5</v>
      </c>
      <c r="Z40" s="172"/>
      <c r="AA40" s="172" t="str">
        <f t="shared" si="4"/>
        <v>-</v>
      </c>
      <c r="AB40" s="172"/>
      <c r="AC40" s="172">
        <f t="shared" si="4"/>
        <v>2</v>
      </c>
      <c r="AD40" s="172"/>
      <c r="AE40" s="172">
        <f t="shared" si="4"/>
        <v>9</v>
      </c>
      <c r="AF40" s="172"/>
      <c r="AG40" s="172">
        <f t="shared" si="4"/>
        <v>11</v>
      </c>
      <c r="AH40" s="172"/>
      <c r="AJ40" s="19">
        <f t="shared" si="5"/>
        <v>10</v>
      </c>
    </row>
    <row r="41" spans="2:36" x14ac:dyDescent="0.3">
      <c r="B41" s="10" t="str">
        <f t="shared" si="3"/>
        <v>Katelyn</v>
      </c>
      <c r="C41" s="174">
        <f t="shared" si="4"/>
        <v>9</v>
      </c>
      <c r="D41" s="174"/>
      <c r="E41" s="174">
        <f t="shared" si="4"/>
        <v>13</v>
      </c>
      <c r="F41" s="174"/>
      <c r="G41" s="174" t="str">
        <f t="shared" si="4"/>
        <v>-</v>
      </c>
      <c r="H41" s="174"/>
      <c r="I41" s="174">
        <f t="shared" si="4"/>
        <v>7</v>
      </c>
      <c r="J41" s="174"/>
      <c r="K41" s="174" t="str">
        <f t="shared" si="4"/>
        <v>-</v>
      </c>
      <c r="L41" s="174"/>
      <c r="M41" s="174" t="str">
        <f t="shared" si="4"/>
        <v>-</v>
      </c>
      <c r="N41" s="174"/>
      <c r="O41" s="174">
        <f t="shared" si="4"/>
        <v>16</v>
      </c>
      <c r="P41" s="174"/>
      <c r="Q41" s="174">
        <f t="shared" si="4"/>
        <v>11</v>
      </c>
      <c r="R41" s="174"/>
      <c r="S41" s="174" t="str">
        <f t="shared" si="4"/>
        <v>-</v>
      </c>
      <c r="T41" s="174"/>
      <c r="U41" s="174">
        <f t="shared" si="4"/>
        <v>15</v>
      </c>
      <c r="V41" s="174"/>
      <c r="W41" s="174" t="str">
        <f t="shared" si="4"/>
        <v>-</v>
      </c>
      <c r="X41" s="174"/>
      <c r="Y41" s="174">
        <f t="shared" si="4"/>
        <v>5</v>
      </c>
      <c r="Z41" s="174"/>
      <c r="AA41" s="174" t="str">
        <f t="shared" si="4"/>
        <v>-</v>
      </c>
      <c r="AB41" s="174"/>
      <c r="AC41" s="174">
        <f t="shared" si="4"/>
        <v>2</v>
      </c>
      <c r="AD41" s="174"/>
      <c r="AE41" s="174">
        <f t="shared" si="4"/>
        <v>6</v>
      </c>
      <c r="AF41" s="174"/>
      <c r="AG41" s="174">
        <f t="shared" si="4"/>
        <v>10</v>
      </c>
      <c r="AH41" s="174"/>
      <c r="AJ41" s="19">
        <f t="shared" si="5"/>
        <v>10</v>
      </c>
    </row>
    <row r="42" spans="2:36" x14ac:dyDescent="0.3">
      <c r="B42" s="91" t="str">
        <f t="shared" si="3"/>
        <v>Shelby</v>
      </c>
      <c r="C42" s="172">
        <f t="shared" si="4"/>
        <v>13</v>
      </c>
      <c r="D42" s="172"/>
      <c r="E42" s="172">
        <f t="shared" si="4"/>
        <v>15</v>
      </c>
      <c r="F42" s="172"/>
      <c r="G42" s="172" t="str">
        <f t="shared" si="4"/>
        <v>-</v>
      </c>
      <c r="H42" s="172"/>
      <c r="I42" s="172">
        <f t="shared" si="4"/>
        <v>12</v>
      </c>
      <c r="J42" s="172"/>
      <c r="K42" s="172" t="str">
        <f t="shared" si="4"/>
        <v>-</v>
      </c>
      <c r="L42" s="172"/>
      <c r="M42" s="172" t="str">
        <f t="shared" si="4"/>
        <v>-</v>
      </c>
      <c r="N42" s="172"/>
      <c r="O42" s="172">
        <f t="shared" si="4"/>
        <v>10</v>
      </c>
      <c r="P42" s="172"/>
      <c r="Q42" s="172">
        <f t="shared" si="4"/>
        <v>11</v>
      </c>
      <c r="R42" s="172"/>
      <c r="S42" s="172" t="str">
        <f t="shared" si="4"/>
        <v>-</v>
      </c>
      <c r="T42" s="172"/>
      <c r="U42" s="172">
        <f t="shared" si="4"/>
        <v>16</v>
      </c>
      <c r="V42" s="172"/>
      <c r="W42" s="172" t="str">
        <f t="shared" si="4"/>
        <v>-</v>
      </c>
      <c r="X42" s="172"/>
      <c r="Y42" s="172" t="str">
        <f t="shared" si="4"/>
        <v>-</v>
      </c>
      <c r="Z42" s="172"/>
      <c r="AA42" s="172">
        <f t="shared" si="4"/>
        <v>3</v>
      </c>
      <c r="AB42" s="172"/>
      <c r="AC42" s="172" t="str">
        <f t="shared" si="4"/>
        <v>-</v>
      </c>
      <c r="AD42" s="172"/>
      <c r="AE42" s="172">
        <f t="shared" si="4"/>
        <v>6</v>
      </c>
      <c r="AF42" s="172"/>
      <c r="AG42" s="172">
        <f t="shared" si="4"/>
        <v>8</v>
      </c>
      <c r="AH42" s="172"/>
      <c r="AJ42" s="19">
        <f t="shared" si="5"/>
        <v>9</v>
      </c>
    </row>
    <row r="43" spans="2:36" x14ac:dyDescent="0.3">
      <c r="B43" s="10" t="str">
        <f t="shared" si="3"/>
        <v>Chris</v>
      </c>
      <c r="C43" s="174">
        <f t="shared" si="4"/>
        <v>14</v>
      </c>
      <c r="D43" s="174"/>
      <c r="E43" s="174">
        <f t="shared" si="4"/>
        <v>15</v>
      </c>
      <c r="F43" s="174"/>
      <c r="G43" s="174" t="str">
        <f t="shared" si="4"/>
        <v>-</v>
      </c>
      <c r="H43" s="174"/>
      <c r="I43" s="174">
        <f t="shared" si="4"/>
        <v>11</v>
      </c>
      <c r="J43" s="174"/>
      <c r="K43" s="174" t="str">
        <f t="shared" si="4"/>
        <v>-</v>
      </c>
      <c r="L43" s="174"/>
      <c r="M43" s="174" t="str">
        <f t="shared" si="4"/>
        <v>-</v>
      </c>
      <c r="N43" s="174"/>
      <c r="O43" s="174">
        <f t="shared" si="4"/>
        <v>16</v>
      </c>
      <c r="P43" s="174"/>
      <c r="Q43" s="174">
        <f t="shared" si="4"/>
        <v>13</v>
      </c>
      <c r="R43" s="174"/>
      <c r="S43" s="174" t="str">
        <f t="shared" si="4"/>
        <v>-</v>
      </c>
      <c r="T43" s="174"/>
      <c r="U43" s="174">
        <f t="shared" si="4"/>
        <v>4</v>
      </c>
      <c r="V43" s="174"/>
      <c r="W43" s="174" t="str">
        <f t="shared" si="4"/>
        <v>-</v>
      </c>
      <c r="X43" s="174"/>
      <c r="Y43" s="174">
        <f t="shared" si="4"/>
        <v>8</v>
      </c>
      <c r="Z43" s="174"/>
      <c r="AA43" s="174" t="str">
        <f t="shared" si="4"/>
        <v>-</v>
      </c>
      <c r="AB43" s="174"/>
      <c r="AC43" s="174">
        <f t="shared" si="4"/>
        <v>6</v>
      </c>
      <c r="AD43" s="174"/>
      <c r="AE43" s="174">
        <f t="shared" si="4"/>
        <v>5</v>
      </c>
      <c r="AF43" s="174"/>
      <c r="AG43" s="174">
        <f t="shared" si="4"/>
        <v>12</v>
      </c>
      <c r="AH43" s="174"/>
      <c r="AJ43" s="19">
        <f t="shared" si="5"/>
        <v>10</v>
      </c>
    </row>
    <row r="44" spans="2:36" x14ac:dyDescent="0.3">
      <c r="B44" s="91" t="str">
        <f t="shared" si="3"/>
        <v>Jeremy</v>
      </c>
      <c r="C44" s="172">
        <f t="shared" si="4"/>
        <v>8</v>
      </c>
      <c r="D44" s="172"/>
      <c r="E44" s="172">
        <f t="shared" si="4"/>
        <v>12</v>
      </c>
      <c r="F44" s="172"/>
      <c r="G44" s="172" t="str">
        <f t="shared" si="4"/>
        <v>-</v>
      </c>
      <c r="H44" s="172"/>
      <c r="I44" s="172">
        <f t="shared" si="4"/>
        <v>7</v>
      </c>
      <c r="J44" s="172"/>
      <c r="K44" s="172" t="str">
        <f t="shared" si="4"/>
        <v>-</v>
      </c>
      <c r="L44" s="172"/>
      <c r="M44" s="172">
        <f t="shared" si="4"/>
        <v>1</v>
      </c>
      <c r="N44" s="172"/>
      <c r="O44" s="172">
        <f t="shared" si="4"/>
        <v>14</v>
      </c>
      <c r="P44" s="172"/>
      <c r="Q44" s="172">
        <f t="shared" si="4"/>
        <v>13</v>
      </c>
      <c r="R44" s="172"/>
      <c r="S44" s="172" t="str">
        <f t="shared" si="4"/>
        <v>-</v>
      </c>
      <c r="T44" s="172"/>
      <c r="U44" s="172">
        <f t="shared" si="4"/>
        <v>15</v>
      </c>
      <c r="V44" s="172"/>
      <c r="W44" s="172" t="str">
        <f t="shared" si="4"/>
        <v>-</v>
      </c>
      <c r="X44" s="172"/>
      <c r="Y44" s="172">
        <f t="shared" si="4"/>
        <v>4</v>
      </c>
      <c r="Z44" s="172"/>
      <c r="AA44" s="172" t="str">
        <f t="shared" si="4"/>
        <v>-</v>
      </c>
      <c r="AB44" s="172"/>
      <c r="AC44" s="172">
        <f t="shared" si="4"/>
        <v>3</v>
      </c>
      <c r="AD44" s="172"/>
      <c r="AE44" s="172">
        <f t="shared" si="4"/>
        <v>9</v>
      </c>
      <c r="AF44" s="172"/>
      <c r="AG44" s="172">
        <f t="shared" si="4"/>
        <v>10</v>
      </c>
      <c r="AH44" s="172"/>
      <c r="AJ44" s="19">
        <f t="shared" si="5"/>
        <v>11</v>
      </c>
    </row>
    <row r="45" spans="2:36" x14ac:dyDescent="0.3">
      <c r="B45" s="10" t="str">
        <f t="shared" si="3"/>
        <v>Sam</v>
      </c>
      <c r="C45" s="174" t="str">
        <f t="shared" si="4"/>
        <v>-</v>
      </c>
      <c r="D45" s="174"/>
      <c r="E45" s="174" t="str">
        <f t="shared" si="4"/>
        <v>-</v>
      </c>
      <c r="F45" s="174"/>
      <c r="G45" s="174" t="str">
        <f t="shared" si="4"/>
        <v>-</v>
      </c>
      <c r="H45" s="174"/>
      <c r="I45" s="174" t="str">
        <f t="shared" si="4"/>
        <v>-</v>
      </c>
      <c r="J45" s="174"/>
      <c r="K45" s="174" t="str">
        <f t="shared" si="4"/>
        <v>-</v>
      </c>
      <c r="L45" s="174"/>
      <c r="M45" s="174" t="str">
        <f t="shared" si="4"/>
        <v>-</v>
      </c>
      <c r="N45" s="174"/>
      <c r="O45" s="174" t="str">
        <f t="shared" si="4"/>
        <v>-</v>
      </c>
      <c r="P45" s="174"/>
      <c r="Q45" s="174" t="str">
        <f t="shared" si="4"/>
        <v>-</v>
      </c>
      <c r="R45" s="174"/>
      <c r="S45" s="174" t="str">
        <f t="shared" si="4"/>
        <v>-</v>
      </c>
      <c r="T45" s="174"/>
      <c r="U45" s="174" t="str">
        <f t="shared" si="4"/>
        <v>-</v>
      </c>
      <c r="V45" s="174"/>
      <c r="W45" s="174" t="str">
        <f t="shared" si="4"/>
        <v>-</v>
      </c>
      <c r="X45" s="174"/>
      <c r="Y45" s="174" t="str">
        <f t="shared" si="4"/>
        <v>-</v>
      </c>
      <c r="Z45" s="174"/>
      <c r="AA45" s="174" t="str">
        <f t="shared" si="4"/>
        <v>-</v>
      </c>
      <c r="AB45" s="174"/>
      <c r="AC45" s="174" t="str">
        <f t="shared" si="4"/>
        <v>-</v>
      </c>
      <c r="AD45" s="174"/>
      <c r="AE45" s="174" t="str">
        <f t="shared" si="4"/>
        <v>-</v>
      </c>
      <c r="AF45" s="174"/>
      <c r="AG45" s="174" t="str">
        <f t="shared" si="4"/>
        <v>-</v>
      </c>
      <c r="AH45" s="174"/>
      <c r="AJ45" s="19">
        <f t="shared" si="5"/>
        <v>0</v>
      </c>
    </row>
    <row r="46" spans="2:36" x14ac:dyDescent="0.3">
      <c r="B46" s="91" t="str">
        <f t="shared" si="3"/>
        <v>Cody</v>
      </c>
      <c r="C46" s="172">
        <f t="shared" si="4"/>
        <v>9</v>
      </c>
      <c r="D46" s="172"/>
      <c r="E46" s="172">
        <f t="shared" si="4"/>
        <v>15</v>
      </c>
      <c r="F46" s="172"/>
      <c r="G46" s="172" t="str">
        <f t="shared" si="4"/>
        <v>-</v>
      </c>
      <c r="H46" s="172"/>
      <c r="I46" s="172">
        <f t="shared" si="4"/>
        <v>7</v>
      </c>
      <c r="J46" s="172"/>
      <c r="K46" s="172" t="str">
        <f t="shared" si="4"/>
        <v>-</v>
      </c>
      <c r="L46" s="172"/>
      <c r="M46" s="172" t="str">
        <f t="shared" si="4"/>
        <v>-</v>
      </c>
      <c r="N46" s="172"/>
      <c r="O46" s="172">
        <f t="shared" si="4"/>
        <v>14</v>
      </c>
      <c r="P46" s="172"/>
      <c r="Q46" s="172">
        <f t="shared" si="4"/>
        <v>13</v>
      </c>
      <c r="R46" s="172"/>
      <c r="S46" s="172" t="str">
        <f t="shared" si="4"/>
        <v>-</v>
      </c>
      <c r="T46" s="172"/>
      <c r="U46" s="172">
        <f t="shared" si="4"/>
        <v>11</v>
      </c>
      <c r="V46" s="172"/>
      <c r="W46" s="172" t="str">
        <f t="shared" si="4"/>
        <v>-</v>
      </c>
      <c r="X46" s="172"/>
      <c r="Y46" s="172">
        <f t="shared" si="4"/>
        <v>3</v>
      </c>
      <c r="Z46" s="172"/>
      <c r="AA46" s="172" t="str">
        <f t="shared" si="4"/>
        <v>-</v>
      </c>
      <c r="AB46" s="172"/>
      <c r="AC46" s="172">
        <f t="shared" si="4"/>
        <v>2</v>
      </c>
      <c r="AD46" s="172"/>
      <c r="AE46" s="172">
        <f t="shared" si="4"/>
        <v>6</v>
      </c>
      <c r="AF46" s="172"/>
      <c r="AG46" s="172">
        <f t="shared" si="4"/>
        <v>12</v>
      </c>
      <c r="AH46" s="172"/>
      <c r="AJ46" s="19">
        <f t="shared" si="5"/>
        <v>10</v>
      </c>
    </row>
    <row r="47" spans="2:36" x14ac:dyDescent="0.3">
      <c r="B47" s="10" t="str">
        <f t="shared" si="3"/>
        <v>Tom</v>
      </c>
      <c r="C47" s="174">
        <f t="shared" si="4"/>
        <v>16</v>
      </c>
      <c r="D47" s="174"/>
      <c r="E47" s="174">
        <f t="shared" si="4"/>
        <v>15</v>
      </c>
      <c r="F47" s="174"/>
      <c r="G47" s="174" t="str">
        <f t="shared" si="4"/>
        <v>-</v>
      </c>
      <c r="H47" s="174"/>
      <c r="I47" s="174">
        <f t="shared" si="4"/>
        <v>13</v>
      </c>
      <c r="J47" s="174"/>
      <c r="K47" s="174" t="str">
        <f t="shared" si="4"/>
        <v>-</v>
      </c>
      <c r="L47" s="174"/>
      <c r="M47" s="174">
        <f t="shared" si="4"/>
        <v>11</v>
      </c>
      <c r="N47" s="174"/>
      <c r="O47" s="174">
        <f t="shared" si="4"/>
        <v>10</v>
      </c>
      <c r="P47" s="174"/>
      <c r="Q47" s="174">
        <f t="shared" si="4"/>
        <v>9</v>
      </c>
      <c r="R47" s="174"/>
      <c r="S47" s="174" t="str">
        <f t="shared" si="4"/>
        <v>-</v>
      </c>
      <c r="T47" s="174"/>
      <c r="U47" s="174">
        <f t="shared" si="4"/>
        <v>7</v>
      </c>
      <c r="V47" s="174"/>
      <c r="W47" s="174" t="str">
        <f t="shared" si="4"/>
        <v>-</v>
      </c>
      <c r="X47" s="174"/>
      <c r="Y47" s="174">
        <f t="shared" si="4"/>
        <v>5</v>
      </c>
      <c r="Z47" s="174"/>
      <c r="AA47" s="174" t="str">
        <f t="shared" si="4"/>
        <v>-</v>
      </c>
      <c r="AB47" s="174"/>
      <c r="AC47" s="174">
        <f t="shared" si="4"/>
        <v>3</v>
      </c>
      <c r="AD47" s="174"/>
      <c r="AE47" s="174">
        <f t="shared" si="4"/>
        <v>2</v>
      </c>
      <c r="AF47" s="174"/>
      <c r="AG47" s="174">
        <f t="shared" si="4"/>
        <v>1</v>
      </c>
      <c r="AH47" s="174"/>
      <c r="AJ47" s="19">
        <f t="shared" si="5"/>
        <v>11</v>
      </c>
    </row>
    <row r="48" spans="2:36" x14ac:dyDescent="0.3">
      <c r="B48" s="91" t="str">
        <f t="shared" si="3"/>
        <v>Austin</v>
      </c>
      <c r="C48" s="172">
        <f t="shared" si="4"/>
        <v>7</v>
      </c>
      <c r="D48" s="172"/>
      <c r="E48" s="172">
        <f t="shared" si="4"/>
        <v>12</v>
      </c>
      <c r="F48" s="172"/>
      <c r="G48" s="172" t="str">
        <f t="shared" si="4"/>
        <v>-</v>
      </c>
      <c r="H48" s="172"/>
      <c r="I48" s="172">
        <f t="shared" si="4"/>
        <v>3</v>
      </c>
      <c r="J48" s="172"/>
      <c r="K48" s="172" t="str">
        <f t="shared" si="4"/>
        <v>-</v>
      </c>
      <c r="L48" s="172"/>
      <c r="M48" s="172" t="str">
        <f t="shared" si="4"/>
        <v>-</v>
      </c>
      <c r="N48" s="172"/>
      <c r="O48" s="172">
        <f t="shared" si="4"/>
        <v>15</v>
      </c>
      <c r="P48" s="172"/>
      <c r="Q48" s="172">
        <f t="shared" si="4"/>
        <v>10</v>
      </c>
      <c r="R48" s="172"/>
      <c r="S48" s="172" t="str">
        <f t="shared" si="4"/>
        <v>-</v>
      </c>
      <c r="T48" s="172"/>
      <c r="U48" s="172">
        <f t="shared" si="4"/>
        <v>13</v>
      </c>
      <c r="V48" s="172"/>
      <c r="W48" s="172" t="str">
        <f t="shared" si="4"/>
        <v>-</v>
      </c>
      <c r="X48" s="172"/>
      <c r="Y48" s="172">
        <f t="shared" si="4"/>
        <v>5</v>
      </c>
      <c r="Z48" s="172"/>
      <c r="AA48" s="172" t="str">
        <f t="shared" si="4"/>
        <v>-</v>
      </c>
      <c r="AB48" s="172"/>
      <c r="AC48" s="172">
        <f t="shared" si="4"/>
        <v>6</v>
      </c>
      <c r="AD48" s="172"/>
      <c r="AE48" s="172" t="str">
        <f t="shared" si="4"/>
        <v>-</v>
      </c>
      <c r="AF48" s="172"/>
      <c r="AG48" s="172">
        <f t="shared" si="4"/>
        <v>14</v>
      </c>
      <c r="AH48" s="172"/>
      <c r="AJ48" s="19">
        <f t="shared" si="5"/>
        <v>9</v>
      </c>
    </row>
    <row r="49" spans="2:36" x14ac:dyDescent="0.3">
      <c r="B49" s="10" t="str">
        <f t="shared" si="3"/>
        <v>Cecil</v>
      </c>
      <c r="C49" s="174">
        <f t="shared" si="4"/>
        <v>12</v>
      </c>
      <c r="D49" s="174"/>
      <c r="E49" s="174">
        <f t="shared" si="4"/>
        <v>14</v>
      </c>
      <c r="F49" s="174"/>
      <c r="G49" s="174" t="str">
        <f t="shared" si="4"/>
        <v>-</v>
      </c>
      <c r="H49" s="174"/>
      <c r="I49" s="174">
        <f t="shared" si="4"/>
        <v>5</v>
      </c>
      <c r="J49" s="174"/>
      <c r="K49" s="174" t="str">
        <f t="shared" si="4"/>
        <v>-</v>
      </c>
      <c r="L49" s="174"/>
      <c r="M49" s="174" t="str">
        <f t="shared" si="4"/>
        <v>-</v>
      </c>
      <c r="N49" s="174"/>
      <c r="O49" s="174">
        <f t="shared" si="4"/>
        <v>16</v>
      </c>
      <c r="P49" s="174"/>
      <c r="Q49" s="174">
        <f t="shared" si="4"/>
        <v>10</v>
      </c>
      <c r="R49" s="174"/>
      <c r="S49" s="174" t="str">
        <f t="shared" si="4"/>
        <v>-</v>
      </c>
      <c r="T49" s="174"/>
      <c r="U49" s="174">
        <f t="shared" si="4"/>
        <v>15</v>
      </c>
      <c r="V49" s="174"/>
      <c r="W49" s="174" t="str">
        <f t="shared" si="4"/>
        <v>-</v>
      </c>
      <c r="X49" s="174"/>
      <c r="Y49" s="174">
        <f t="shared" si="4"/>
        <v>4</v>
      </c>
      <c r="Z49" s="174"/>
      <c r="AA49" s="174">
        <f t="shared" si="4"/>
        <v>3</v>
      </c>
      <c r="AB49" s="174"/>
      <c r="AC49" s="174" t="str">
        <f t="shared" si="4"/>
        <v>-</v>
      </c>
      <c r="AD49" s="174"/>
      <c r="AE49" s="174" t="str">
        <f t="shared" si="4"/>
        <v>-</v>
      </c>
      <c r="AF49" s="174"/>
      <c r="AG49" s="174">
        <f t="shared" si="4"/>
        <v>8</v>
      </c>
      <c r="AH49" s="174"/>
      <c r="AJ49" s="19">
        <f t="shared" si="5"/>
        <v>9</v>
      </c>
    </row>
    <row r="50" spans="2:36" x14ac:dyDescent="0.3">
      <c r="B50" s="91" t="str">
        <f t="shared" si="3"/>
        <v>Thadd</v>
      </c>
      <c r="C50" s="172">
        <f t="shared" si="4"/>
        <v>12</v>
      </c>
      <c r="D50" s="172"/>
      <c r="E50" s="172">
        <f t="shared" si="4"/>
        <v>9</v>
      </c>
      <c r="F50" s="172"/>
      <c r="G50" s="172" t="str">
        <f t="shared" si="4"/>
        <v>-</v>
      </c>
      <c r="H50" s="172"/>
      <c r="I50" s="172">
        <f t="shared" si="4"/>
        <v>8</v>
      </c>
      <c r="J50" s="172"/>
      <c r="K50" s="172" t="str">
        <f t="shared" si="4"/>
        <v>-</v>
      </c>
      <c r="L50" s="172"/>
      <c r="M50" s="172" t="str">
        <f t="shared" si="4"/>
        <v>-</v>
      </c>
      <c r="N50" s="172"/>
      <c r="O50" s="172">
        <f t="shared" si="4"/>
        <v>13</v>
      </c>
      <c r="P50" s="172"/>
      <c r="Q50" s="172">
        <f t="shared" si="4"/>
        <v>11</v>
      </c>
      <c r="R50" s="172"/>
      <c r="S50" s="172" t="str">
        <f t="shared" si="4"/>
        <v>-</v>
      </c>
      <c r="T50" s="172"/>
      <c r="U50" s="172">
        <f t="shared" si="4"/>
        <v>15</v>
      </c>
      <c r="V50" s="172"/>
      <c r="W50" s="172" t="str">
        <f t="shared" si="4"/>
        <v>-</v>
      </c>
      <c r="X50" s="172"/>
      <c r="Y50" s="172">
        <f t="shared" si="4"/>
        <v>2</v>
      </c>
      <c r="Z50" s="172"/>
      <c r="AA50" s="172" t="str">
        <f t="shared" si="4"/>
        <v>-</v>
      </c>
      <c r="AB50" s="172"/>
      <c r="AC50" s="172" t="str">
        <f t="shared" si="4"/>
        <v>-</v>
      </c>
      <c r="AD50" s="172"/>
      <c r="AE50" s="172">
        <f t="shared" si="4"/>
        <v>10</v>
      </c>
      <c r="AF50" s="172"/>
      <c r="AG50" s="172">
        <f t="shared" si="4"/>
        <v>16</v>
      </c>
      <c r="AH50" s="172"/>
      <c r="AJ50" s="19">
        <f t="shared" si="5"/>
        <v>9</v>
      </c>
    </row>
    <row r="51" spans="2:36" x14ac:dyDescent="0.3">
      <c r="B51" s="10" t="str">
        <f t="shared" si="3"/>
        <v>Walker</v>
      </c>
      <c r="C51" s="174">
        <f t="shared" si="4"/>
        <v>13</v>
      </c>
      <c r="D51" s="174"/>
      <c r="E51" s="174">
        <f t="shared" si="4"/>
        <v>12</v>
      </c>
      <c r="F51" s="174"/>
      <c r="G51" s="174" t="str">
        <f t="shared" si="4"/>
        <v>-</v>
      </c>
      <c r="H51" s="174"/>
      <c r="I51" s="174">
        <f t="shared" si="4"/>
        <v>3</v>
      </c>
      <c r="J51" s="174"/>
      <c r="K51" s="174">
        <f t="shared" si="4"/>
        <v>2</v>
      </c>
      <c r="L51" s="174"/>
      <c r="M51" s="174">
        <f t="shared" si="4"/>
        <v>1</v>
      </c>
      <c r="N51" s="174"/>
      <c r="O51" s="174">
        <f t="shared" si="4"/>
        <v>16</v>
      </c>
      <c r="P51" s="174"/>
      <c r="Q51" s="174">
        <f t="shared" si="4"/>
        <v>8</v>
      </c>
      <c r="R51" s="174"/>
      <c r="S51" s="174" t="str">
        <f t="shared" si="4"/>
        <v>-</v>
      </c>
      <c r="T51" s="174"/>
      <c r="U51" s="174">
        <f t="shared" si="4"/>
        <v>14</v>
      </c>
      <c r="V51" s="174"/>
      <c r="W51" s="174" t="str">
        <f t="shared" si="4"/>
        <v>-</v>
      </c>
      <c r="X51" s="174"/>
      <c r="Y51" s="174">
        <f t="shared" si="4"/>
        <v>11</v>
      </c>
      <c r="Z51" s="174"/>
      <c r="AA51" s="174" t="str">
        <f t="shared" si="4"/>
        <v>-</v>
      </c>
      <c r="AB51" s="174"/>
      <c r="AC51" s="174" t="str">
        <f t="shared" si="4"/>
        <v>-</v>
      </c>
      <c r="AD51" s="174"/>
      <c r="AE51" s="174">
        <f t="shared" si="4"/>
        <v>5</v>
      </c>
      <c r="AF51" s="174"/>
      <c r="AG51" s="174">
        <f t="shared" si="4"/>
        <v>4</v>
      </c>
      <c r="AH51" s="174"/>
      <c r="AJ51" s="19">
        <f t="shared" si="5"/>
        <v>11</v>
      </c>
    </row>
    <row r="52" spans="2:36" x14ac:dyDescent="0.3">
      <c r="B52" s="97" t="str">
        <f t="shared" si="3"/>
        <v>A. Little</v>
      </c>
      <c r="C52" s="172">
        <f t="shared" si="4"/>
        <v>4</v>
      </c>
      <c r="D52" s="172"/>
      <c r="E52" s="172">
        <f t="shared" si="4"/>
        <v>13</v>
      </c>
      <c r="F52" s="172"/>
      <c r="G52" s="172" t="str">
        <f t="shared" si="4"/>
        <v>-</v>
      </c>
      <c r="H52" s="172"/>
      <c r="I52" s="172">
        <f t="shared" si="4"/>
        <v>9</v>
      </c>
      <c r="J52" s="172"/>
      <c r="K52" s="172" t="str">
        <f t="shared" si="4"/>
        <v>-</v>
      </c>
      <c r="L52" s="172"/>
      <c r="M52" s="172">
        <f t="shared" si="4"/>
        <v>1</v>
      </c>
      <c r="N52" s="172"/>
      <c r="O52" s="172">
        <f t="shared" si="4"/>
        <v>16</v>
      </c>
      <c r="P52" s="172"/>
      <c r="Q52" s="172">
        <f t="shared" si="4"/>
        <v>12</v>
      </c>
      <c r="R52" s="172"/>
      <c r="S52" s="172" t="str">
        <f t="shared" si="4"/>
        <v>-</v>
      </c>
      <c r="T52" s="172"/>
      <c r="U52" s="172">
        <f t="shared" si="4"/>
        <v>15</v>
      </c>
      <c r="V52" s="172"/>
      <c r="W52" s="172" t="str">
        <f t="shared" si="4"/>
        <v>-</v>
      </c>
      <c r="X52" s="172"/>
      <c r="Y52" s="172">
        <f t="shared" si="4"/>
        <v>3</v>
      </c>
      <c r="Z52" s="172"/>
      <c r="AA52" s="172" t="str">
        <f t="shared" si="4"/>
        <v>-</v>
      </c>
      <c r="AB52" s="172"/>
      <c r="AC52" s="172">
        <f t="shared" si="4"/>
        <v>10</v>
      </c>
      <c r="AD52" s="172"/>
      <c r="AE52" s="172">
        <f t="shared" si="4"/>
        <v>8</v>
      </c>
      <c r="AF52" s="172"/>
      <c r="AG52" s="172">
        <f t="shared" ref="AG52" si="6">IF(AG19=AG$36,AH19,"-")</f>
        <v>7</v>
      </c>
      <c r="AH52" s="172"/>
      <c r="AI52" s="19"/>
      <c r="AJ52" s="19">
        <f t="shared" si="5"/>
        <v>11</v>
      </c>
    </row>
    <row r="53" spans="2:36" x14ac:dyDescent="0.3">
      <c r="B53" s="10" t="str">
        <f t="shared" si="3"/>
        <v>Carly</v>
      </c>
      <c r="C53" s="174">
        <f t="shared" ref="C53:AG62" si="7">IF(C20=C$36,D20,"-")</f>
        <v>13</v>
      </c>
      <c r="D53" s="174"/>
      <c r="E53" s="174">
        <f t="shared" si="7"/>
        <v>9</v>
      </c>
      <c r="F53" s="174"/>
      <c r="G53" s="174" t="str">
        <f t="shared" si="7"/>
        <v>-</v>
      </c>
      <c r="H53" s="174"/>
      <c r="I53" s="174">
        <f t="shared" si="7"/>
        <v>12</v>
      </c>
      <c r="J53" s="174"/>
      <c r="K53" s="174" t="str">
        <f t="shared" si="7"/>
        <v>-</v>
      </c>
      <c r="L53" s="174"/>
      <c r="M53" s="174">
        <f t="shared" si="7"/>
        <v>5</v>
      </c>
      <c r="N53" s="174"/>
      <c r="O53" s="174">
        <f t="shared" si="7"/>
        <v>15</v>
      </c>
      <c r="P53" s="174"/>
      <c r="Q53" s="174">
        <f t="shared" si="7"/>
        <v>11</v>
      </c>
      <c r="R53" s="174"/>
      <c r="S53" s="174" t="str">
        <f t="shared" si="7"/>
        <v>-</v>
      </c>
      <c r="T53" s="174"/>
      <c r="U53" s="174">
        <f t="shared" si="7"/>
        <v>16</v>
      </c>
      <c r="V53" s="174"/>
      <c r="W53" s="174" t="str">
        <f t="shared" si="7"/>
        <v>-</v>
      </c>
      <c r="X53" s="174"/>
      <c r="Y53" s="174">
        <f t="shared" si="7"/>
        <v>1</v>
      </c>
      <c r="Z53" s="174"/>
      <c r="AA53" s="174" t="str">
        <f t="shared" si="7"/>
        <v>-</v>
      </c>
      <c r="AB53" s="174"/>
      <c r="AC53" s="174">
        <f t="shared" si="7"/>
        <v>3</v>
      </c>
      <c r="AD53" s="174"/>
      <c r="AE53" s="174">
        <f t="shared" si="7"/>
        <v>6</v>
      </c>
      <c r="AF53" s="174"/>
      <c r="AG53" s="174">
        <f t="shared" si="7"/>
        <v>8</v>
      </c>
      <c r="AH53" s="174"/>
      <c r="AI53" s="19"/>
      <c r="AJ53" s="19">
        <f t="shared" si="5"/>
        <v>11</v>
      </c>
    </row>
    <row r="54" spans="2:36" x14ac:dyDescent="0.3">
      <c r="B54" s="88" t="str">
        <f t="shared" si="3"/>
        <v>Bobbo</v>
      </c>
      <c r="C54" s="172">
        <f t="shared" si="7"/>
        <v>16</v>
      </c>
      <c r="D54" s="172"/>
      <c r="E54" s="172">
        <f t="shared" si="7"/>
        <v>13</v>
      </c>
      <c r="F54" s="172"/>
      <c r="G54" s="172" t="str">
        <f t="shared" si="7"/>
        <v>-</v>
      </c>
      <c r="H54" s="172"/>
      <c r="I54" s="172" t="str">
        <f t="shared" si="7"/>
        <v>-</v>
      </c>
      <c r="J54" s="172"/>
      <c r="K54" s="172" t="str">
        <f t="shared" si="7"/>
        <v>-</v>
      </c>
      <c r="L54" s="172"/>
      <c r="M54" s="172" t="str">
        <f t="shared" si="7"/>
        <v>-</v>
      </c>
      <c r="N54" s="172"/>
      <c r="O54" s="172">
        <f t="shared" si="7"/>
        <v>14</v>
      </c>
      <c r="P54" s="172"/>
      <c r="Q54" s="172">
        <f t="shared" si="7"/>
        <v>11</v>
      </c>
      <c r="R54" s="172"/>
      <c r="S54" s="172" t="str">
        <f t="shared" si="7"/>
        <v>-</v>
      </c>
      <c r="T54" s="172"/>
      <c r="U54" s="172">
        <f t="shared" si="7"/>
        <v>12</v>
      </c>
      <c r="V54" s="172"/>
      <c r="W54" s="172" t="str">
        <f t="shared" si="7"/>
        <v>-</v>
      </c>
      <c r="X54" s="172"/>
      <c r="Y54" s="172">
        <f t="shared" si="7"/>
        <v>1</v>
      </c>
      <c r="Z54" s="172"/>
      <c r="AA54" s="172">
        <f t="shared" si="7"/>
        <v>5</v>
      </c>
      <c r="AB54" s="172"/>
      <c r="AC54" s="172" t="str">
        <f t="shared" si="7"/>
        <v>-</v>
      </c>
      <c r="AD54" s="172"/>
      <c r="AE54" s="172" t="str">
        <f t="shared" si="7"/>
        <v>-</v>
      </c>
      <c r="AF54" s="172"/>
      <c r="AG54" s="172">
        <f t="shared" si="7"/>
        <v>7</v>
      </c>
      <c r="AH54" s="172"/>
      <c r="AI54" s="19"/>
      <c r="AJ54" s="19">
        <f t="shared" si="5"/>
        <v>8</v>
      </c>
    </row>
    <row r="55" spans="2:36" x14ac:dyDescent="0.3">
      <c r="B55" s="83" t="str">
        <f t="shared" si="3"/>
        <v>Trent</v>
      </c>
      <c r="C55" s="174">
        <f t="shared" si="7"/>
        <v>11</v>
      </c>
      <c r="D55" s="174"/>
      <c r="E55" s="174">
        <f t="shared" si="7"/>
        <v>12</v>
      </c>
      <c r="F55" s="174"/>
      <c r="G55" s="174" t="str">
        <f t="shared" si="7"/>
        <v>-</v>
      </c>
      <c r="H55" s="174"/>
      <c r="I55" s="174">
        <f t="shared" si="7"/>
        <v>10</v>
      </c>
      <c r="J55" s="174"/>
      <c r="K55" s="174" t="str">
        <f t="shared" si="7"/>
        <v>-</v>
      </c>
      <c r="L55" s="174"/>
      <c r="M55" s="174" t="str">
        <f t="shared" si="7"/>
        <v>-</v>
      </c>
      <c r="N55" s="174"/>
      <c r="O55" s="174">
        <f t="shared" si="7"/>
        <v>5</v>
      </c>
      <c r="P55" s="174"/>
      <c r="Q55" s="174">
        <f t="shared" si="7"/>
        <v>8</v>
      </c>
      <c r="R55" s="174"/>
      <c r="S55" s="174" t="str">
        <f t="shared" si="7"/>
        <v>-</v>
      </c>
      <c r="T55" s="174"/>
      <c r="U55" s="174">
        <f t="shared" si="7"/>
        <v>16</v>
      </c>
      <c r="V55" s="174"/>
      <c r="W55" s="174" t="str">
        <f t="shared" si="7"/>
        <v>-</v>
      </c>
      <c r="X55" s="174"/>
      <c r="Y55" s="174">
        <f t="shared" si="7"/>
        <v>3</v>
      </c>
      <c r="Z55" s="174"/>
      <c r="AA55" s="174" t="str">
        <f t="shared" si="7"/>
        <v>-</v>
      </c>
      <c r="AB55" s="174"/>
      <c r="AC55" s="174">
        <f t="shared" si="7"/>
        <v>7</v>
      </c>
      <c r="AD55" s="174"/>
      <c r="AE55" s="174">
        <f t="shared" si="7"/>
        <v>6</v>
      </c>
      <c r="AF55" s="174"/>
      <c r="AG55" s="174">
        <f t="shared" si="7"/>
        <v>14</v>
      </c>
      <c r="AH55" s="174"/>
      <c r="AI55" s="19"/>
      <c r="AJ55" s="19">
        <f t="shared" si="5"/>
        <v>10</v>
      </c>
    </row>
    <row r="56" spans="2:36" x14ac:dyDescent="0.3">
      <c r="B56" s="88" t="str">
        <f t="shared" si="3"/>
        <v>Dean</v>
      </c>
      <c r="C56" s="172">
        <f t="shared" si="7"/>
        <v>12</v>
      </c>
      <c r="D56" s="172"/>
      <c r="E56" s="172">
        <f t="shared" si="7"/>
        <v>11</v>
      </c>
      <c r="F56" s="172"/>
      <c r="G56" s="172" t="str">
        <f t="shared" si="7"/>
        <v>-</v>
      </c>
      <c r="H56" s="172"/>
      <c r="I56" s="172">
        <f t="shared" si="7"/>
        <v>6</v>
      </c>
      <c r="J56" s="172"/>
      <c r="K56" s="172">
        <f t="shared" si="7"/>
        <v>5</v>
      </c>
      <c r="L56" s="172"/>
      <c r="M56" s="172" t="str">
        <f t="shared" si="7"/>
        <v>-</v>
      </c>
      <c r="N56" s="172"/>
      <c r="O56" s="172">
        <f t="shared" si="7"/>
        <v>14</v>
      </c>
      <c r="P56" s="172"/>
      <c r="Q56" s="172">
        <f t="shared" si="7"/>
        <v>7</v>
      </c>
      <c r="R56" s="172"/>
      <c r="S56" s="172" t="str">
        <f t="shared" si="7"/>
        <v>-</v>
      </c>
      <c r="T56" s="172"/>
      <c r="U56" s="172">
        <f t="shared" si="7"/>
        <v>13</v>
      </c>
      <c r="V56" s="172"/>
      <c r="W56" s="172" t="str">
        <f t="shared" si="7"/>
        <v>-</v>
      </c>
      <c r="X56" s="172"/>
      <c r="Y56" s="172">
        <f t="shared" si="7"/>
        <v>3</v>
      </c>
      <c r="Z56" s="172"/>
      <c r="AA56" s="172" t="str">
        <f t="shared" si="7"/>
        <v>-</v>
      </c>
      <c r="AB56" s="172"/>
      <c r="AC56" s="172">
        <f t="shared" si="7"/>
        <v>2</v>
      </c>
      <c r="AD56" s="172"/>
      <c r="AE56" s="172" t="str">
        <f t="shared" si="7"/>
        <v>-</v>
      </c>
      <c r="AF56" s="172"/>
      <c r="AG56" s="172">
        <f t="shared" si="7"/>
        <v>16</v>
      </c>
      <c r="AH56" s="172"/>
      <c r="AI56" s="19"/>
      <c r="AJ56" s="19">
        <f t="shared" si="5"/>
        <v>10</v>
      </c>
    </row>
    <row r="57" spans="2:36" x14ac:dyDescent="0.3">
      <c r="B57" s="83" t="str">
        <f t="shared" si="3"/>
        <v>Randi</v>
      </c>
      <c r="C57" s="174">
        <f t="shared" si="7"/>
        <v>10</v>
      </c>
      <c r="D57" s="174"/>
      <c r="E57" s="174">
        <f t="shared" si="7"/>
        <v>13</v>
      </c>
      <c r="F57" s="174"/>
      <c r="G57" s="174" t="str">
        <f t="shared" si="7"/>
        <v>-</v>
      </c>
      <c r="H57" s="174"/>
      <c r="I57" s="174">
        <f t="shared" si="7"/>
        <v>6</v>
      </c>
      <c r="J57" s="174"/>
      <c r="K57" s="174" t="str">
        <f t="shared" si="7"/>
        <v>-</v>
      </c>
      <c r="L57" s="174"/>
      <c r="M57" s="174">
        <f t="shared" si="7"/>
        <v>2</v>
      </c>
      <c r="N57" s="174"/>
      <c r="O57" s="174">
        <f t="shared" si="7"/>
        <v>15</v>
      </c>
      <c r="P57" s="174"/>
      <c r="Q57" s="174">
        <f t="shared" si="7"/>
        <v>11</v>
      </c>
      <c r="R57" s="174"/>
      <c r="S57" s="174" t="str">
        <f t="shared" si="7"/>
        <v>-</v>
      </c>
      <c r="T57" s="174"/>
      <c r="U57" s="174">
        <f t="shared" si="7"/>
        <v>16</v>
      </c>
      <c r="V57" s="174"/>
      <c r="W57" s="174" t="str">
        <f t="shared" si="7"/>
        <v>-</v>
      </c>
      <c r="X57" s="174"/>
      <c r="Y57" s="174">
        <f t="shared" si="7"/>
        <v>7</v>
      </c>
      <c r="Z57" s="174"/>
      <c r="AA57" s="174" t="str">
        <f t="shared" si="7"/>
        <v>-</v>
      </c>
      <c r="AB57" s="174"/>
      <c r="AC57" s="174">
        <f t="shared" si="7"/>
        <v>3</v>
      </c>
      <c r="AD57" s="174"/>
      <c r="AE57" s="174" t="str">
        <f t="shared" si="7"/>
        <v>-</v>
      </c>
      <c r="AF57" s="174"/>
      <c r="AG57" s="174">
        <f t="shared" si="7"/>
        <v>9</v>
      </c>
      <c r="AH57" s="174"/>
      <c r="AI57" s="19"/>
      <c r="AJ57" s="19">
        <f t="shared" si="5"/>
        <v>10</v>
      </c>
    </row>
    <row r="58" spans="2:36" x14ac:dyDescent="0.3">
      <c r="B58" s="88" t="str">
        <f t="shared" si="3"/>
        <v>Brett J.</v>
      </c>
      <c r="C58" s="172">
        <f t="shared" si="7"/>
        <v>10</v>
      </c>
      <c r="D58" s="172"/>
      <c r="E58" s="172">
        <f t="shared" si="7"/>
        <v>12</v>
      </c>
      <c r="F58" s="172"/>
      <c r="G58" s="172" t="str">
        <f t="shared" si="7"/>
        <v>-</v>
      </c>
      <c r="H58" s="172"/>
      <c r="I58" s="172" t="str">
        <f t="shared" si="7"/>
        <v>-</v>
      </c>
      <c r="J58" s="172"/>
      <c r="K58" s="172">
        <f>IF(K25=K$36,L25,"-")</f>
        <v>5</v>
      </c>
      <c r="L58" s="172"/>
      <c r="M58" s="172" t="str">
        <f t="shared" si="7"/>
        <v>-</v>
      </c>
      <c r="N58" s="172"/>
      <c r="O58" s="172">
        <f t="shared" si="7"/>
        <v>11</v>
      </c>
      <c r="P58" s="172"/>
      <c r="Q58" s="172">
        <f t="shared" si="7"/>
        <v>13</v>
      </c>
      <c r="R58" s="172"/>
      <c r="S58" s="172" t="str">
        <f t="shared" si="7"/>
        <v>-</v>
      </c>
      <c r="T58" s="172"/>
      <c r="U58" s="172">
        <f t="shared" si="7"/>
        <v>15</v>
      </c>
      <c r="V58" s="172"/>
      <c r="W58" s="172" t="str">
        <f t="shared" si="7"/>
        <v>-</v>
      </c>
      <c r="X58" s="172"/>
      <c r="Y58" s="172">
        <f t="shared" si="7"/>
        <v>7</v>
      </c>
      <c r="Z58" s="172"/>
      <c r="AA58" s="172" t="str">
        <f t="shared" si="7"/>
        <v>-</v>
      </c>
      <c r="AB58" s="172"/>
      <c r="AC58" s="172" t="str">
        <f t="shared" si="7"/>
        <v>-</v>
      </c>
      <c r="AD58" s="172"/>
      <c r="AE58" s="172">
        <f t="shared" si="7"/>
        <v>2</v>
      </c>
      <c r="AF58" s="172"/>
      <c r="AG58" s="172">
        <f t="shared" si="7"/>
        <v>14</v>
      </c>
      <c r="AH58" s="172"/>
      <c r="AI58" s="19"/>
      <c r="AJ58" s="19">
        <f t="shared" si="5"/>
        <v>9</v>
      </c>
    </row>
    <row r="59" spans="2:36" x14ac:dyDescent="0.3">
      <c r="B59" s="83" t="str">
        <f t="shared" si="3"/>
        <v>Derek</v>
      </c>
      <c r="C59" s="174">
        <f t="shared" si="7"/>
        <v>10</v>
      </c>
      <c r="D59" s="174"/>
      <c r="E59" s="174">
        <f t="shared" si="7"/>
        <v>13</v>
      </c>
      <c r="F59" s="174"/>
      <c r="G59" s="174" t="str">
        <f t="shared" si="7"/>
        <v>-</v>
      </c>
      <c r="H59" s="174"/>
      <c r="I59" s="174" t="str">
        <f t="shared" si="7"/>
        <v>-</v>
      </c>
      <c r="J59" s="174"/>
      <c r="K59" s="174" t="str">
        <f t="shared" si="7"/>
        <v>-</v>
      </c>
      <c r="L59" s="174"/>
      <c r="M59" s="174">
        <f t="shared" si="7"/>
        <v>3</v>
      </c>
      <c r="N59" s="174"/>
      <c r="O59" s="174">
        <f t="shared" si="7"/>
        <v>15</v>
      </c>
      <c r="P59" s="174"/>
      <c r="Q59" s="174">
        <f t="shared" si="7"/>
        <v>12</v>
      </c>
      <c r="R59" s="174"/>
      <c r="S59" s="174" t="str">
        <f t="shared" si="7"/>
        <v>-</v>
      </c>
      <c r="T59" s="174"/>
      <c r="U59" s="174">
        <f t="shared" si="7"/>
        <v>9</v>
      </c>
      <c r="V59" s="174"/>
      <c r="W59" s="174" t="str">
        <f t="shared" si="7"/>
        <v>-</v>
      </c>
      <c r="X59" s="174"/>
      <c r="Y59" s="174">
        <f t="shared" si="7"/>
        <v>1</v>
      </c>
      <c r="Z59" s="174"/>
      <c r="AA59" s="174" t="str">
        <f t="shared" si="7"/>
        <v>-</v>
      </c>
      <c r="AB59" s="174"/>
      <c r="AC59" s="174">
        <f t="shared" si="7"/>
        <v>5</v>
      </c>
      <c r="AD59" s="174"/>
      <c r="AE59" s="174" t="str">
        <f t="shared" si="7"/>
        <v>-</v>
      </c>
      <c r="AF59" s="174"/>
      <c r="AG59" s="174">
        <f t="shared" si="7"/>
        <v>14</v>
      </c>
      <c r="AH59" s="174"/>
      <c r="AJ59" s="19">
        <f t="shared" si="5"/>
        <v>9</v>
      </c>
    </row>
    <row r="60" spans="2:36" x14ac:dyDescent="0.3">
      <c r="B60" s="88" t="str">
        <f t="shared" si="3"/>
        <v>Colby</v>
      </c>
      <c r="C60" s="172">
        <f t="shared" si="7"/>
        <v>13</v>
      </c>
      <c r="D60" s="172"/>
      <c r="E60" s="172">
        <f t="shared" si="7"/>
        <v>10</v>
      </c>
      <c r="F60" s="172"/>
      <c r="G60" s="172" t="str">
        <f t="shared" si="7"/>
        <v>-</v>
      </c>
      <c r="H60" s="172"/>
      <c r="I60" s="172" t="str">
        <f t="shared" si="7"/>
        <v>-</v>
      </c>
      <c r="J60" s="172"/>
      <c r="K60" s="172" t="str">
        <f t="shared" si="7"/>
        <v>-</v>
      </c>
      <c r="L60" s="172"/>
      <c r="M60" s="172">
        <f t="shared" si="7"/>
        <v>9</v>
      </c>
      <c r="N60" s="172"/>
      <c r="O60" s="172">
        <f t="shared" si="7"/>
        <v>16</v>
      </c>
      <c r="P60" s="172"/>
      <c r="Q60" s="172">
        <f t="shared" si="7"/>
        <v>6</v>
      </c>
      <c r="R60" s="172"/>
      <c r="S60" s="172" t="str">
        <f t="shared" si="7"/>
        <v>-</v>
      </c>
      <c r="T60" s="172"/>
      <c r="U60" s="172">
        <f t="shared" si="7"/>
        <v>15</v>
      </c>
      <c r="V60" s="172"/>
      <c r="W60" s="172" t="str">
        <f t="shared" si="7"/>
        <v>-</v>
      </c>
      <c r="X60" s="172"/>
      <c r="Y60" s="172">
        <f t="shared" si="7"/>
        <v>1</v>
      </c>
      <c r="Z60" s="172"/>
      <c r="AA60" s="172" t="str">
        <f t="shared" si="7"/>
        <v>-</v>
      </c>
      <c r="AB60" s="172"/>
      <c r="AC60" s="172">
        <f t="shared" si="7"/>
        <v>3</v>
      </c>
      <c r="AD60" s="172"/>
      <c r="AE60" s="172" t="str">
        <f t="shared" si="7"/>
        <v>-</v>
      </c>
      <c r="AF60" s="172"/>
      <c r="AG60" s="172">
        <f t="shared" si="7"/>
        <v>5</v>
      </c>
      <c r="AH60" s="172"/>
      <c r="AJ60" s="19">
        <f t="shared" si="5"/>
        <v>9</v>
      </c>
    </row>
    <row r="61" spans="2:36" x14ac:dyDescent="0.3">
      <c r="B61" s="83" t="str">
        <f t="shared" si="3"/>
        <v>Bret F.</v>
      </c>
      <c r="C61" s="174">
        <f t="shared" si="7"/>
        <v>12</v>
      </c>
      <c r="D61" s="174"/>
      <c r="E61" s="174">
        <f t="shared" si="7"/>
        <v>11</v>
      </c>
      <c r="F61" s="174"/>
      <c r="G61" s="174">
        <f t="shared" si="7"/>
        <v>7</v>
      </c>
      <c r="H61" s="174"/>
      <c r="I61" s="174">
        <f t="shared" si="7"/>
        <v>8</v>
      </c>
      <c r="J61" s="174"/>
      <c r="K61" s="174" t="str">
        <f t="shared" si="7"/>
        <v>-</v>
      </c>
      <c r="L61" s="174"/>
      <c r="M61" s="174">
        <f t="shared" si="7"/>
        <v>5</v>
      </c>
      <c r="N61" s="174"/>
      <c r="O61" s="174">
        <f t="shared" si="7"/>
        <v>15</v>
      </c>
      <c r="P61" s="174"/>
      <c r="Q61" s="174">
        <f t="shared" si="7"/>
        <v>4</v>
      </c>
      <c r="R61" s="174"/>
      <c r="S61" s="174" t="str">
        <f t="shared" si="7"/>
        <v>-</v>
      </c>
      <c r="T61" s="174"/>
      <c r="U61" s="174">
        <f t="shared" si="7"/>
        <v>9</v>
      </c>
      <c r="V61" s="174"/>
      <c r="W61" s="174" t="str">
        <f t="shared" si="7"/>
        <v>-</v>
      </c>
      <c r="X61" s="174"/>
      <c r="Y61" s="174">
        <f t="shared" si="7"/>
        <v>2</v>
      </c>
      <c r="Z61" s="174"/>
      <c r="AA61" s="174" t="str">
        <f t="shared" si="7"/>
        <v>-</v>
      </c>
      <c r="AB61" s="174"/>
      <c r="AC61" s="174">
        <f t="shared" si="7"/>
        <v>13</v>
      </c>
      <c r="AD61" s="174"/>
      <c r="AE61" s="174">
        <f t="shared" si="7"/>
        <v>14</v>
      </c>
      <c r="AF61" s="174"/>
      <c r="AG61" s="174">
        <f t="shared" si="7"/>
        <v>16</v>
      </c>
      <c r="AH61" s="174"/>
      <c r="AJ61" s="19">
        <f t="shared" si="5"/>
        <v>12</v>
      </c>
    </row>
    <row r="62" spans="2:36" x14ac:dyDescent="0.3">
      <c r="B62" s="91" t="str">
        <f t="shared" si="3"/>
        <v>Chad</v>
      </c>
      <c r="C62" s="172">
        <f t="shared" si="7"/>
        <v>5</v>
      </c>
      <c r="D62" s="172"/>
      <c r="E62" s="172">
        <f t="shared" si="7"/>
        <v>11</v>
      </c>
      <c r="F62" s="172"/>
      <c r="G62" s="172" t="str">
        <f t="shared" si="7"/>
        <v>-</v>
      </c>
      <c r="H62" s="172"/>
      <c r="I62" s="172">
        <f t="shared" si="7"/>
        <v>3</v>
      </c>
      <c r="J62" s="172"/>
      <c r="K62" s="172" t="str">
        <f t="shared" si="7"/>
        <v>-</v>
      </c>
      <c r="L62" s="172"/>
      <c r="M62" s="172">
        <f t="shared" si="7"/>
        <v>1</v>
      </c>
      <c r="N62" s="172"/>
      <c r="O62" s="172">
        <f t="shared" si="7"/>
        <v>12</v>
      </c>
      <c r="P62" s="172"/>
      <c r="Q62" s="172">
        <f t="shared" si="7"/>
        <v>13</v>
      </c>
      <c r="R62" s="172"/>
      <c r="S62" s="172" t="str">
        <f t="shared" si="7"/>
        <v>-</v>
      </c>
      <c r="T62" s="172"/>
      <c r="U62" s="172">
        <f t="shared" si="7"/>
        <v>14</v>
      </c>
      <c r="V62" s="172"/>
      <c r="W62" s="172" t="str">
        <f t="shared" si="7"/>
        <v>-</v>
      </c>
      <c r="X62" s="172"/>
      <c r="Y62" s="172">
        <f t="shared" si="7"/>
        <v>7</v>
      </c>
      <c r="Z62" s="172"/>
      <c r="AA62" s="172" t="str">
        <f t="shared" si="7"/>
        <v>-</v>
      </c>
      <c r="AB62" s="172"/>
      <c r="AC62" s="172">
        <f t="shared" si="7"/>
        <v>9</v>
      </c>
      <c r="AD62" s="172"/>
      <c r="AE62" s="172">
        <f t="shared" si="7"/>
        <v>10</v>
      </c>
      <c r="AF62" s="172"/>
      <c r="AG62" s="172" t="str">
        <f t="shared" si="7"/>
        <v>-</v>
      </c>
      <c r="AH62" s="172"/>
      <c r="AJ62" s="19">
        <f t="shared" si="5"/>
        <v>10</v>
      </c>
    </row>
  </sheetData>
  <mergeCells count="467">
    <mergeCell ref="AE58:AF58"/>
    <mergeCell ref="AG58:AH58"/>
    <mergeCell ref="S58:T58"/>
    <mergeCell ref="U58:V58"/>
    <mergeCell ref="W58:X58"/>
    <mergeCell ref="Y58:Z58"/>
    <mergeCell ref="AA58:AB58"/>
    <mergeCell ref="AC58:AD58"/>
    <mergeCell ref="AE53:AF53"/>
    <mergeCell ref="AG53:AH53"/>
    <mergeCell ref="U53:V53"/>
    <mergeCell ref="W53:X53"/>
    <mergeCell ref="Y53:Z53"/>
    <mergeCell ref="AA53:AB53"/>
    <mergeCell ref="AC53:AD53"/>
    <mergeCell ref="U55:V55"/>
    <mergeCell ref="W55:X55"/>
    <mergeCell ref="Y55:Z55"/>
    <mergeCell ref="AA55:AB55"/>
    <mergeCell ref="AC55:AD55"/>
    <mergeCell ref="AE55:AF55"/>
    <mergeCell ref="AG55:AH55"/>
    <mergeCell ref="U56:V56"/>
    <mergeCell ref="W56:X56"/>
    <mergeCell ref="C58:D58"/>
    <mergeCell ref="E58:F58"/>
    <mergeCell ref="G58:H58"/>
    <mergeCell ref="I58:J58"/>
    <mergeCell ref="K58:L58"/>
    <mergeCell ref="M58:N58"/>
    <mergeCell ref="O58:P58"/>
    <mergeCell ref="Q58:R58"/>
    <mergeCell ref="S53:T53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S52:T52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AE52:AF52"/>
    <mergeCell ref="AG52:AH52"/>
    <mergeCell ref="U52:V52"/>
    <mergeCell ref="W52:X52"/>
    <mergeCell ref="Y52:Z52"/>
    <mergeCell ref="AA52:AB52"/>
    <mergeCell ref="AC52:AD52"/>
    <mergeCell ref="C51:D51"/>
    <mergeCell ref="E51:F51"/>
    <mergeCell ref="G51:H51"/>
    <mergeCell ref="I51:J51"/>
    <mergeCell ref="K51:L51"/>
    <mergeCell ref="M51:N51"/>
    <mergeCell ref="O51:P51"/>
    <mergeCell ref="Q51:R51"/>
    <mergeCell ref="S50:T50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E47:AF47"/>
    <mergeCell ref="G47:H47"/>
    <mergeCell ref="I47:J47"/>
    <mergeCell ref="K47:L47"/>
    <mergeCell ref="M47:N47"/>
    <mergeCell ref="O47:P47"/>
    <mergeCell ref="Q47:R47"/>
    <mergeCell ref="AE49:AF49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7:H37"/>
    <mergeCell ref="I37:J37"/>
    <mergeCell ref="K37:L37"/>
    <mergeCell ref="M37:N37"/>
    <mergeCell ref="O37:P37"/>
    <mergeCell ref="Q37:R37"/>
    <mergeCell ref="S36:T36"/>
    <mergeCell ref="AG30:AH30"/>
    <mergeCell ref="C31:AI31"/>
    <mergeCell ref="C36:D36"/>
    <mergeCell ref="E36:F36"/>
    <mergeCell ref="G36:H36"/>
    <mergeCell ref="I36:J36"/>
    <mergeCell ref="K36:L36"/>
    <mergeCell ref="M36:N36"/>
    <mergeCell ref="O36:P36"/>
    <mergeCell ref="Q36:R36"/>
    <mergeCell ref="U30:V30"/>
    <mergeCell ref="W30:X30"/>
    <mergeCell ref="Y30:Z30"/>
    <mergeCell ref="AA30:AB30"/>
    <mergeCell ref="AC30:AD30"/>
    <mergeCell ref="AE30:AF30"/>
    <mergeCell ref="AE36:AF36"/>
    <mergeCell ref="AG36:AH36"/>
    <mergeCell ref="U36:V36"/>
    <mergeCell ref="W36:X36"/>
    <mergeCell ref="Y36:Z36"/>
    <mergeCell ref="AA36:AB36"/>
    <mergeCell ref="AC36:AD36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C32:L32"/>
    <mergeCell ref="B2:AJ2"/>
    <mergeCell ref="Y3:Z3"/>
    <mergeCell ref="W3:X3"/>
    <mergeCell ref="I3:J3"/>
    <mergeCell ref="K3:L3"/>
    <mergeCell ref="M3:N3"/>
    <mergeCell ref="E3:F3"/>
    <mergeCell ref="G3:H3"/>
    <mergeCell ref="C3:D3"/>
    <mergeCell ref="O3:P3"/>
    <mergeCell ref="AG3:AH3"/>
    <mergeCell ref="Q3:R3"/>
    <mergeCell ref="S3:T3"/>
    <mergeCell ref="U3:V3"/>
    <mergeCell ref="AA3:AB3"/>
    <mergeCell ref="AC3:AD3"/>
    <mergeCell ref="AE3:AF3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I56:J56"/>
    <mergeCell ref="K56:L56"/>
    <mergeCell ref="M56:N56"/>
    <mergeCell ref="O56:P56"/>
    <mergeCell ref="Q56:R56"/>
    <mergeCell ref="S56:T56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Y56:Z56"/>
    <mergeCell ref="AA56:AB56"/>
    <mergeCell ref="AC56:AD56"/>
    <mergeCell ref="AE56:AF56"/>
    <mergeCell ref="AG56:AH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AG57:AH57"/>
    <mergeCell ref="C56:D56"/>
    <mergeCell ref="E56:F56"/>
    <mergeCell ref="G56:H56"/>
    <mergeCell ref="W59:X59"/>
    <mergeCell ref="Y59:Z59"/>
    <mergeCell ref="AA59:AB59"/>
    <mergeCell ref="AC59:AD59"/>
    <mergeCell ref="AE59:AF59"/>
    <mergeCell ref="AG59:AH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C59:D59"/>
    <mergeCell ref="E59:F59"/>
    <mergeCell ref="G61:H61"/>
    <mergeCell ref="I61:J61"/>
    <mergeCell ref="K61:L61"/>
    <mergeCell ref="M61:N61"/>
    <mergeCell ref="O61:P61"/>
    <mergeCell ref="Q61:R61"/>
    <mergeCell ref="S61:T61"/>
    <mergeCell ref="U59:V59"/>
    <mergeCell ref="G59:H59"/>
    <mergeCell ref="I59:J59"/>
    <mergeCell ref="K59:L59"/>
    <mergeCell ref="M59:N59"/>
    <mergeCell ref="O59:P59"/>
    <mergeCell ref="Q59:R59"/>
    <mergeCell ref="S59:T59"/>
    <mergeCell ref="U61:V61"/>
    <mergeCell ref="W61:X61"/>
    <mergeCell ref="Y61:Z61"/>
    <mergeCell ref="AA61:AB61"/>
    <mergeCell ref="AC61:AD61"/>
    <mergeCell ref="AE61:AF61"/>
    <mergeCell ref="AG61:AH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C61:D61"/>
    <mergeCell ref="E61:F61"/>
  </mergeCells>
  <conditionalFormatting sqref="C4:AH30">
    <cfRule type="cellIs" dxfId="111" priority="103" operator="equal">
      <formula>"LV"</formula>
    </cfRule>
    <cfRule type="cellIs" dxfId="110" priority="104" operator="equal">
      <formula>"LAR"</formula>
    </cfRule>
    <cfRule type="cellIs" dxfId="109" priority="105" operator="equal">
      <formula>"DET"</formula>
    </cfRule>
    <cfRule type="cellIs" dxfId="108" priority="106" operator="equal">
      <formula>"NYJ"</formula>
    </cfRule>
    <cfRule type="cellIs" dxfId="107" priority="107" operator="equal">
      <formula>"GB"</formula>
    </cfRule>
    <cfRule type="cellIs" dxfId="106" priority="108" operator="equal">
      <formula>"CHI"</formula>
    </cfRule>
    <cfRule type="cellIs" dxfId="105" priority="109" operator="equal">
      <formula>"ARI"</formula>
    </cfRule>
    <cfRule type="cellIs" dxfId="104" priority="110" operator="equal">
      <formula>"WAS"</formula>
    </cfRule>
    <cfRule type="cellIs" dxfId="103" priority="111" operator="equal">
      <formula>"CAR"</formula>
    </cfRule>
    <cfRule type="cellIs" dxfId="102" priority="112" operator="equal">
      <formula>"DAL"</formula>
    </cfRule>
    <cfRule type="cellIs" dxfId="101" priority="113" operator="equal">
      <formula>"DEN"</formula>
    </cfRule>
    <cfRule type="cellIs" dxfId="100" priority="114" operator="equal">
      <formula>"SEA"</formula>
    </cfRule>
    <cfRule type="cellIs" dxfId="99" priority="115" operator="equal">
      <formula>"LAC"</formula>
    </cfRule>
    <cfRule type="cellIs" dxfId="98" priority="116" operator="equal">
      <formula>"KC"</formula>
    </cfRule>
    <cfRule type="cellIs" dxfId="97" priority="117" operator="equal">
      <formula>"CLE"</formula>
    </cfRule>
    <cfRule type="cellIs" dxfId="96" priority="118" operator="equal">
      <formula>"PIT"</formula>
    </cfRule>
    <cfRule type="cellIs" dxfId="95" priority="119" operator="equal">
      <formula>"IND"</formula>
    </cfRule>
    <cfRule type="cellIs" dxfId="94" priority="120" operator="equal">
      <formula>"CIN"</formula>
    </cfRule>
    <cfRule type="cellIs" dxfId="93" priority="121" operator="equal">
      <formula>"MIA"</formula>
    </cfRule>
    <cfRule type="cellIs" dxfId="92" priority="122" operator="equal">
      <formula>"TEN"</formula>
    </cfRule>
    <cfRule type="cellIs" dxfId="91" priority="123" operator="equal">
      <formula>"MIN"</formula>
    </cfRule>
    <cfRule type="cellIs" dxfId="90" priority="124" operator="equal">
      <formula>"SF"</formula>
    </cfRule>
    <cfRule type="cellIs" dxfId="89" priority="125" operator="equal">
      <formula>"NE"</formula>
    </cfRule>
    <cfRule type="cellIs" dxfId="88" priority="126" operator="equal">
      <formula>"HOU"</formula>
    </cfRule>
    <cfRule type="cellIs" dxfId="87" priority="127" operator="equal">
      <formula>"NO"</formula>
    </cfRule>
    <cfRule type="cellIs" dxfId="86" priority="128" operator="equal">
      <formula>"TB"</formula>
    </cfRule>
    <cfRule type="cellIs" dxfId="85" priority="129" operator="equal">
      <formula>"NYG"</formula>
    </cfRule>
    <cfRule type="cellIs" dxfId="84" priority="130" operator="equal">
      <formula>"JAX"</formula>
    </cfRule>
    <cfRule type="cellIs" dxfId="83" priority="131" operator="equal">
      <formula>"BAL"</formula>
    </cfRule>
    <cfRule type="cellIs" dxfId="82" priority="132" operator="equal">
      <formula>"BUF"</formula>
    </cfRule>
    <cfRule type="cellIs" dxfId="81" priority="133" operator="equal">
      <formula>"PHI"</formula>
    </cfRule>
    <cfRule type="cellIs" dxfId="80" priority="134" operator="equal">
      <formula>"ATL"</formula>
    </cfRule>
  </conditionalFormatting>
  <conditionalFormatting sqref="AJ4:AJ29">
    <cfRule type="top10" dxfId="79" priority="1" rank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B3FA-8BC9-4199-ABD7-0A454CACC20B}">
  <dimension ref="A1:AJ62"/>
  <sheetViews>
    <sheetView showGridLines="0" showZeros="0" zoomScale="96" zoomScaleNormal="96" workbookViewId="0">
      <selection activeCell="AJ36" sqref="AJ36"/>
    </sheetView>
  </sheetViews>
  <sheetFormatPr defaultRowHeight="15.05" x14ac:dyDescent="0.3"/>
  <cols>
    <col min="1" max="1" width="3.44140625" customWidth="1"/>
    <col min="2" max="2" width="9.77734375" bestFit="1" customWidth="1"/>
    <col min="3" max="3" width="6.44140625" customWidth="1"/>
    <col min="4" max="4" width="3.109375" customWidth="1"/>
    <col min="5" max="5" width="6.44140625" customWidth="1"/>
    <col min="6" max="6" width="3.109375" customWidth="1"/>
    <col min="7" max="7" width="6.44140625" customWidth="1"/>
    <col min="8" max="8" width="3.109375" customWidth="1"/>
    <col min="9" max="9" width="6.44140625" customWidth="1"/>
    <col min="10" max="10" width="3.109375" customWidth="1"/>
    <col min="11" max="11" width="6.44140625" customWidth="1"/>
    <col min="12" max="12" width="3.109375" customWidth="1"/>
    <col min="13" max="13" width="6.44140625" customWidth="1"/>
    <col min="14" max="14" width="3.109375" customWidth="1"/>
    <col min="15" max="15" width="6.44140625" customWidth="1"/>
    <col min="16" max="16" width="3.109375" customWidth="1"/>
    <col min="17" max="17" width="6.44140625" customWidth="1"/>
    <col min="18" max="18" width="3.109375" customWidth="1"/>
    <col min="19" max="19" width="6.44140625" customWidth="1"/>
    <col min="20" max="20" width="3.109375" customWidth="1"/>
    <col min="21" max="21" width="6.441406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109375" customWidth="1"/>
    <col min="27" max="27" width="6.44140625" customWidth="1"/>
    <col min="28" max="28" width="3.109375" customWidth="1"/>
    <col min="29" max="29" width="6.44140625" customWidth="1"/>
    <col min="30" max="30" width="3.109375" customWidth="1"/>
    <col min="31" max="31" width="6.44140625" customWidth="1"/>
    <col min="32" max="32" width="3.109375" customWidth="1"/>
    <col min="33" max="33" width="6.44140625" customWidth="1"/>
    <col min="34" max="34" width="3.109375" customWidth="1"/>
    <col min="35" max="35" width="8.6640625" hidden="1" customWidth="1"/>
    <col min="36" max="36" width="8.5546875" customWidth="1"/>
  </cols>
  <sheetData>
    <row r="1" spans="1:36" ht="5.65" customHeight="1" x14ac:dyDescent="0.3">
      <c r="A1" t="s">
        <v>17</v>
      </c>
    </row>
    <row r="2" spans="1:36" thickBot="1" x14ac:dyDescent="0.35">
      <c r="B2" s="188" t="s">
        <v>55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ht="15.65" thickBot="1" x14ac:dyDescent="0.35">
      <c r="B3" s="1" t="s">
        <v>0</v>
      </c>
      <c r="C3" s="212" t="s">
        <v>110</v>
      </c>
      <c r="D3" s="213"/>
      <c r="E3" s="212" t="s">
        <v>108</v>
      </c>
      <c r="F3" s="213"/>
      <c r="G3" s="212" t="s">
        <v>106</v>
      </c>
      <c r="H3" s="213"/>
      <c r="I3" s="212" t="s">
        <v>96</v>
      </c>
      <c r="J3" s="213"/>
      <c r="K3" s="212" t="s">
        <v>156</v>
      </c>
      <c r="L3" s="177"/>
      <c r="M3" s="212" t="s">
        <v>150</v>
      </c>
      <c r="N3" s="177"/>
      <c r="O3" s="212" t="s">
        <v>100</v>
      </c>
      <c r="P3" s="213"/>
      <c r="Q3" s="212" t="s">
        <v>93</v>
      </c>
      <c r="R3" s="213"/>
      <c r="S3" s="212" t="s">
        <v>182</v>
      </c>
      <c r="T3" s="213"/>
      <c r="U3" s="212" t="s">
        <v>63</v>
      </c>
      <c r="V3" s="213"/>
      <c r="W3" s="212" t="s">
        <v>77</v>
      </c>
      <c r="X3" s="213"/>
      <c r="Y3" s="212" t="s">
        <v>326</v>
      </c>
      <c r="Z3" s="213"/>
      <c r="AA3" s="212" t="s">
        <v>91</v>
      </c>
      <c r="AB3" s="213"/>
      <c r="AC3" s="212" t="s">
        <v>92</v>
      </c>
      <c r="AD3" s="213"/>
      <c r="AE3" s="212" t="s">
        <v>94</v>
      </c>
      <c r="AF3" s="213"/>
      <c r="AG3" s="212" t="s">
        <v>81</v>
      </c>
      <c r="AH3" s="213"/>
      <c r="AI3" s="22" t="s">
        <v>38</v>
      </c>
      <c r="AJ3" s="62" t="s">
        <v>16</v>
      </c>
    </row>
    <row r="4" spans="1:36" x14ac:dyDescent="0.3">
      <c r="A4">
        <f>RANK(AJ4,$AJ$4:$AJ$29,0)</f>
        <v>17</v>
      </c>
      <c r="B4" s="86" t="str">
        <f>'Week 1'!B4</f>
        <v>Tyson</v>
      </c>
      <c r="C4" s="3" t="s">
        <v>129</v>
      </c>
      <c r="D4" s="61">
        <v>11</v>
      </c>
      <c r="E4" s="3" t="s">
        <v>153</v>
      </c>
      <c r="F4" s="61">
        <v>4</v>
      </c>
      <c r="G4" s="3" t="s">
        <v>147</v>
      </c>
      <c r="H4" s="61">
        <v>14</v>
      </c>
      <c r="I4" s="3" t="s">
        <v>163</v>
      </c>
      <c r="J4" s="61">
        <v>6</v>
      </c>
      <c r="K4" s="3" t="s">
        <v>127</v>
      </c>
      <c r="L4" s="61">
        <v>7</v>
      </c>
      <c r="M4" s="3" t="s">
        <v>137</v>
      </c>
      <c r="N4" s="61">
        <v>13</v>
      </c>
      <c r="O4" s="3" t="s">
        <v>134</v>
      </c>
      <c r="P4" s="61">
        <v>12</v>
      </c>
      <c r="Q4" s="3" t="s">
        <v>154</v>
      </c>
      <c r="R4" s="61">
        <v>8</v>
      </c>
      <c r="S4" s="3" t="s">
        <v>160</v>
      </c>
      <c r="T4" s="61">
        <v>3</v>
      </c>
      <c r="U4" s="3" t="s">
        <v>136</v>
      </c>
      <c r="V4" s="61">
        <v>15</v>
      </c>
      <c r="W4" s="3" t="s">
        <v>155</v>
      </c>
      <c r="X4" s="61">
        <v>9</v>
      </c>
      <c r="Y4" s="3" t="s">
        <v>145</v>
      </c>
      <c r="Z4" s="61">
        <v>2</v>
      </c>
      <c r="AA4" s="3" t="s">
        <v>162</v>
      </c>
      <c r="AB4" s="61">
        <v>1</v>
      </c>
      <c r="AC4" s="3" t="s">
        <v>152</v>
      </c>
      <c r="AD4" s="61">
        <v>16</v>
      </c>
      <c r="AE4" s="3" t="s">
        <v>126</v>
      </c>
      <c r="AF4" s="61">
        <v>5</v>
      </c>
      <c r="AG4" s="3" t="s">
        <v>148</v>
      </c>
      <c r="AH4" s="61">
        <v>10</v>
      </c>
      <c r="AI4" s="5">
        <f t="shared" ref="AI4:AI29" si="0">SUM(D4:AH4)</f>
        <v>136</v>
      </c>
      <c r="AJ4" s="5">
        <f t="shared" ref="AJ4:AJ29" si="1">SUM(C37:AH37)</f>
        <v>116</v>
      </c>
    </row>
    <row r="5" spans="1:36" ht="14.4" customHeight="1" x14ac:dyDescent="0.3">
      <c r="A5">
        <f t="shared" ref="A5:A29" si="2">RANK(AJ5,$AJ$4:$AJ$29,0)</f>
        <v>22</v>
      </c>
      <c r="B5" s="87" t="str">
        <f>'Week 1'!B5</f>
        <v>Ben</v>
      </c>
      <c r="C5" s="95" t="s">
        <v>365</v>
      </c>
      <c r="D5" s="96">
        <v>11</v>
      </c>
      <c r="E5" s="95" t="s">
        <v>351</v>
      </c>
      <c r="F5" s="96">
        <v>5</v>
      </c>
      <c r="G5" s="95" t="s">
        <v>385</v>
      </c>
      <c r="H5" s="96">
        <v>1</v>
      </c>
      <c r="I5" s="95" t="s">
        <v>341</v>
      </c>
      <c r="J5" s="96">
        <v>10</v>
      </c>
      <c r="K5" s="95" t="s">
        <v>357</v>
      </c>
      <c r="L5" s="96">
        <v>12</v>
      </c>
      <c r="M5" s="95" t="s">
        <v>346</v>
      </c>
      <c r="N5" s="96">
        <v>14</v>
      </c>
      <c r="O5" s="95" t="s">
        <v>345</v>
      </c>
      <c r="P5" s="96">
        <v>4</v>
      </c>
      <c r="Q5" s="95" t="s">
        <v>347</v>
      </c>
      <c r="R5" s="96">
        <v>3</v>
      </c>
      <c r="S5" s="95" t="s">
        <v>359</v>
      </c>
      <c r="T5" s="96">
        <v>8</v>
      </c>
      <c r="U5" s="95" t="s">
        <v>342</v>
      </c>
      <c r="V5" s="96">
        <v>13</v>
      </c>
      <c r="W5" s="95" t="s">
        <v>360</v>
      </c>
      <c r="X5" s="96">
        <v>16</v>
      </c>
      <c r="Y5" s="95" t="s">
        <v>353</v>
      </c>
      <c r="Z5" s="96">
        <v>6</v>
      </c>
      <c r="AA5" s="95" t="s">
        <v>348</v>
      </c>
      <c r="AB5" s="96">
        <v>2</v>
      </c>
      <c r="AC5" s="95" t="s">
        <v>355</v>
      </c>
      <c r="AD5" s="96">
        <v>7</v>
      </c>
      <c r="AE5" s="95" t="s">
        <v>350</v>
      </c>
      <c r="AF5" s="96">
        <v>15</v>
      </c>
      <c r="AG5" s="95" t="s">
        <v>339</v>
      </c>
      <c r="AH5" s="96">
        <v>9</v>
      </c>
      <c r="AI5" s="8">
        <f t="shared" si="0"/>
        <v>136</v>
      </c>
      <c r="AJ5" s="8">
        <f t="shared" si="1"/>
        <v>107</v>
      </c>
    </row>
    <row r="6" spans="1:36" ht="15.65" thickBot="1" x14ac:dyDescent="0.35">
      <c r="A6">
        <f t="shared" si="2"/>
        <v>14</v>
      </c>
      <c r="B6" s="85" t="str">
        <f>'Week 1'!B6</f>
        <v>Trevor</v>
      </c>
      <c r="C6" s="94" t="s">
        <v>129</v>
      </c>
      <c r="D6" s="171">
        <v>13</v>
      </c>
      <c r="E6" s="94" t="s">
        <v>138</v>
      </c>
      <c r="F6" s="171">
        <v>2</v>
      </c>
      <c r="G6" s="94" t="s">
        <v>130</v>
      </c>
      <c r="H6" s="171">
        <v>1</v>
      </c>
      <c r="I6" s="94" t="s">
        <v>163</v>
      </c>
      <c r="J6" s="171">
        <v>6</v>
      </c>
      <c r="K6" s="94" t="s">
        <v>127</v>
      </c>
      <c r="L6" s="171">
        <v>14</v>
      </c>
      <c r="M6" s="94" t="s">
        <v>137</v>
      </c>
      <c r="N6" s="171">
        <v>15</v>
      </c>
      <c r="O6" s="94" t="s">
        <v>133</v>
      </c>
      <c r="P6" s="171">
        <v>5</v>
      </c>
      <c r="Q6" s="94" t="s">
        <v>154</v>
      </c>
      <c r="R6" s="171">
        <v>11</v>
      </c>
      <c r="S6" s="94" t="s">
        <v>143</v>
      </c>
      <c r="T6" s="171">
        <v>8</v>
      </c>
      <c r="U6" s="94" t="s">
        <v>136</v>
      </c>
      <c r="V6" s="171">
        <v>16</v>
      </c>
      <c r="W6" s="94" t="s">
        <v>155</v>
      </c>
      <c r="X6" s="171">
        <v>12</v>
      </c>
      <c r="Y6" s="94" t="s">
        <v>198</v>
      </c>
      <c r="Z6" s="171">
        <v>3</v>
      </c>
      <c r="AA6" s="94" t="s">
        <v>161</v>
      </c>
      <c r="AB6" s="171">
        <v>9</v>
      </c>
      <c r="AC6" s="94" t="s">
        <v>152</v>
      </c>
      <c r="AD6" s="171">
        <v>7</v>
      </c>
      <c r="AE6" s="94" t="s">
        <v>144</v>
      </c>
      <c r="AF6" s="171">
        <v>10</v>
      </c>
      <c r="AG6" s="139" t="s">
        <v>149</v>
      </c>
      <c r="AH6" s="171">
        <v>4</v>
      </c>
      <c r="AI6" s="5">
        <f t="shared" si="0"/>
        <v>136</v>
      </c>
      <c r="AJ6" s="5">
        <f t="shared" si="1"/>
        <v>119</v>
      </c>
    </row>
    <row r="7" spans="1:36" ht="14.4" customHeight="1" thickBot="1" x14ac:dyDescent="0.35">
      <c r="A7">
        <f t="shared" si="2"/>
        <v>5</v>
      </c>
      <c r="B7" s="84" t="str">
        <f>'Week 1'!B7</f>
        <v>Alex</v>
      </c>
      <c r="C7" s="95" t="s">
        <v>365</v>
      </c>
      <c r="D7" s="96">
        <v>10</v>
      </c>
      <c r="E7" s="95" t="s">
        <v>351</v>
      </c>
      <c r="F7" s="96">
        <v>5</v>
      </c>
      <c r="G7" s="95" t="s">
        <v>340</v>
      </c>
      <c r="H7" s="96">
        <v>1</v>
      </c>
      <c r="I7" s="95" t="s">
        <v>341</v>
      </c>
      <c r="J7" s="96">
        <v>8</v>
      </c>
      <c r="K7" s="95" t="s">
        <v>357</v>
      </c>
      <c r="L7" s="96">
        <v>14</v>
      </c>
      <c r="M7" s="95" t="s">
        <v>346</v>
      </c>
      <c r="N7" s="96">
        <v>15</v>
      </c>
      <c r="O7" s="95" t="s">
        <v>345</v>
      </c>
      <c r="P7" s="96">
        <v>2</v>
      </c>
      <c r="Q7" s="95" t="s">
        <v>347</v>
      </c>
      <c r="R7" s="96">
        <v>12</v>
      </c>
      <c r="S7" s="95" t="s">
        <v>363</v>
      </c>
      <c r="T7" s="96">
        <v>6</v>
      </c>
      <c r="U7" s="95" t="s">
        <v>342</v>
      </c>
      <c r="V7" s="96">
        <v>16</v>
      </c>
      <c r="W7" s="95" t="s">
        <v>360</v>
      </c>
      <c r="X7" s="96">
        <v>7</v>
      </c>
      <c r="Y7" s="95" t="s">
        <v>344</v>
      </c>
      <c r="Z7" s="96">
        <v>3</v>
      </c>
      <c r="AA7" s="95" t="s">
        <v>348</v>
      </c>
      <c r="AB7" s="96">
        <v>11</v>
      </c>
      <c r="AC7" s="95" t="s">
        <v>355</v>
      </c>
      <c r="AD7" s="96">
        <v>13</v>
      </c>
      <c r="AE7" s="95" t="s">
        <v>350</v>
      </c>
      <c r="AF7" s="13">
        <v>9</v>
      </c>
      <c r="AG7" s="156" t="s">
        <v>148</v>
      </c>
      <c r="AH7" s="8">
        <v>4</v>
      </c>
      <c r="AI7" s="8">
        <f t="shared" si="0"/>
        <v>136</v>
      </c>
      <c r="AJ7" s="8">
        <f t="shared" si="1"/>
        <v>127</v>
      </c>
    </row>
    <row r="8" spans="1:36" x14ac:dyDescent="0.3">
      <c r="A8">
        <f t="shared" si="2"/>
        <v>3</v>
      </c>
      <c r="B8" s="85" t="str">
        <f>'Week 1'!B8</f>
        <v>Katelyn</v>
      </c>
      <c r="C8" s="94" t="s">
        <v>365</v>
      </c>
      <c r="D8" s="171">
        <v>13</v>
      </c>
      <c r="E8" s="94" t="s">
        <v>351</v>
      </c>
      <c r="F8" s="171">
        <v>2</v>
      </c>
      <c r="G8" s="94" t="s">
        <v>340</v>
      </c>
      <c r="H8" s="171">
        <v>7</v>
      </c>
      <c r="I8" s="94" t="s">
        <v>341</v>
      </c>
      <c r="J8" s="171">
        <v>12</v>
      </c>
      <c r="K8" s="94" t="s">
        <v>357</v>
      </c>
      <c r="L8" s="171">
        <v>8</v>
      </c>
      <c r="M8" s="94" t="s">
        <v>346</v>
      </c>
      <c r="N8" s="171">
        <v>15</v>
      </c>
      <c r="O8" s="94" t="s">
        <v>345</v>
      </c>
      <c r="P8" s="171">
        <v>6</v>
      </c>
      <c r="Q8" s="94" t="s">
        <v>347</v>
      </c>
      <c r="R8" s="171">
        <v>10</v>
      </c>
      <c r="S8" s="94" t="s">
        <v>359</v>
      </c>
      <c r="T8" s="171">
        <v>4</v>
      </c>
      <c r="U8" s="94" t="s">
        <v>342</v>
      </c>
      <c r="V8" s="171">
        <v>16</v>
      </c>
      <c r="W8" s="94" t="s">
        <v>360</v>
      </c>
      <c r="X8" s="171">
        <v>14</v>
      </c>
      <c r="Y8" s="94" t="s">
        <v>198</v>
      </c>
      <c r="Z8" s="171">
        <v>3</v>
      </c>
      <c r="AA8" s="94" t="s">
        <v>338</v>
      </c>
      <c r="AB8" s="171">
        <v>1</v>
      </c>
      <c r="AC8" s="94" t="s">
        <v>355</v>
      </c>
      <c r="AD8" s="171">
        <v>9</v>
      </c>
      <c r="AE8" s="94" t="s">
        <v>350</v>
      </c>
      <c r="AF8" s="171">
        <v>11</v>
      </c>
      <c r="AG8" s="94" t="s">
        <v>401</v>
      </c>
      <c r="AH8" s="171">
        <v>5</v>
      </c>
      <c r="AI8" s="5">
        <f t="shared" si="0"/>
        <v>136</v>
      </c>
      <c r="AJ8" s="5">
        <f t="shared" si="1"/>
        <v>129</v>
      </c>
    </row>
    <row r="9" spans="1:36" x14ac:dyDescent="0.3">
      <c r="A9">
        <f t="shared" si="2"/>
        <v>24</v>
      </c>
      <c r="B9" s="92" t="str">
        <f>'Week 1'!B9</f>
        <v>Shelby</v>
      </c>
      <c r="C9" s="95" t="s">
        <v>365</v>
      </c>
      <c r="D9" s="96">
        <v>9</v>
      </c>
      <c r="E9" s="95" t="s">
        <v>351</v>
      </c>
      <c r="F9" s="96">
        <v>8</v>
      </c>
      <c r="G9" s="95" t="s">
        <v>340</v>
      </c>
      <c r="H9" s="96">
        <v>6</v>
      </c>
      <c r="I9" s="95" t="s">
        <v>341</v>
      </c>
      <c r="J9" s="96">
        <v>10</v>
      </c>
      <c r="K9" s="95" t="s">
        <v>357</v>
      </c>
      <c r="L9" s="96">
        <v>7</v>
      </c>
      <c r="M9" s="95" t="s">
        <v>346</v>
      </c>
      <c r="N9" s="96">
        <v>11</v>
      </c>
      <c r="O9" s="95" t="s">
        <v>354</v>
      </c>
      <c r="P9" s="96">
        <v>2</v>
      </c>
      <c r="Q9" s="95" t="s">
        <v>349</v>
      </c>
      <c r="R9" s="96">
        <v>12</v>
      </c>
      <c r="S9" s="95" t="s">
        <v>363</v>
      </c>
      <c r="T9" s="96">
        <v>5</v>
      </c>
      <c r="U9" s="95" t="s">
        <v>342</v>
      </c>
      <c r="V9" s="96">
        <v>13</v>
      </c>
      <c r="W9" s="95" t="s">
        <v>384</v>
      </c>
      <c r="X9" s="96">
        <v>3</v>
      </c>
      <c r="Y9" s="95" t="s">
        <v>353</v>
      </c>
      <c r="Z9" s="96">
        <v>1</v>
      </c>
      <c r="AA9" s="95" t="s">
        <v>338</v>
      </c>
      <c r="AB9" s="96">
        <v>16</v>
      </c>
      <c r="AC9" s="95" t="s">
        <v>355</v>
      </c>
      <c r="AD9" s="96">
        <v>15</v>
      </c>
      <c r="AE9" s="95" t="s">
        <v>350</v>
      </c>
      <c r="AF9" s="96">
        <v>14</v>
      </c>
      <c r="AG9" s="95" t="s">
        <v>339</v>
      </c>
      <c r="AH9" s="96">
        <v>4</v>
      </c>
      <c r="AI9" s="8">
        <f t="shared" si="0"/>
        <v>136</v>
      </c>
      <c r="AJ9" s="8">
        <f t="shared" si="1"/>
        <v>90</v>
      </c>
    </row>
    <row r="10" spans="1:36" ht="14.4" customHeight="1" x14ac:dyDescent="0.3">
      <c r="A10">
        <f t="shared" si="2"/>
        <v>18</v>
      </c>
      <c r="B10" s="85" t="str">
        <f>'Week 1'!B10</f>
        <v>Chris</v>
      </c>
      <c r="C10" s="94" t="s">
        <v>365</v>
      </c>
      <c r="D10" s="171">
        <v>16</v>
      </c>
      <c r="E10" s="94" t="s">
        <v>351</v>
      </c>
      <c r="F10" s="171">
        <v>1</v>
      </c>
      <c r="G10" s="94" t="s">
        <v>340</v>
      </c>
      <c r="H10" s="171">
        <v>2</v>
      </c>
      <c r="I10" s="94" t="s">
        <v>341</v>
      </c>
      <c r="J10" s="171">
        <v>3</v>
      </c>
      <c r="K10" s="94" t="s">
        <v>357</v>
      </c>
      <c r="L10" s="171">
        <v>15</v>
      </c>
      <c r="M10" s="94" t="s">
        <v>346</v>
      </c>
      <c r="N10" s="171">
        <v>14</v>
      </c>
      <c r="O10" s="94" t="s">
        <v>354</v>
      </c>
      <c r="P10" s="171">
        <v>6</v>
      </c>
      <c r="Q10" s="94" t="s">
        <v>347</v>
      </c>
      <c r="R10" s="171">
        <v>13</v>
      </c>
      <c r="S10" s="94" t="s">
        <v>359</v>
      </c>
      <c r="T10" s="171">
        <v>5</v>
      </c>
      <c r="U10" s="94" t="s">
        <v>342</v>
      </c>
      <c r="V10" s="171">
        <v>12</v>
      </c>
      <c r="W10" s="94" t="s">
        <v>360</v>
      </c>
      <c r="X10" s="171">
        <v>11</v>
      </c>
      <c r="Y10" s="94" t="s">
        <v>353</v>
      </c>
      <c r="Z10" s="171">
        <v>4</v>
      </c>
      <c r="AA10" s="94" t="s">
        <v>338</v>
      </c>
      <c r="AB10" s="171">
        <v>7</v>
      </c>
      <c r="AC10" s="94" t="s">
        <v>355</v>
      </c>
      <c r="AD10" s="171">
        <v>10</v>
      </c>
      <c r="AE10" s="94" t="s">
        <v>350</v>
      </c>
      <c r="AF10" s="171">
        <v>9</v>
      </c>
      <c r="AG10" s="94" t="s">
        <v>401</v>
      </c>
      <c r="AH10" s="171">
        <v>8</v>
      </c>
      <c r="AI10" s="5">
        <f t="shared" si="0"/>
        <v>136</v>
      </c>
      <c r="AJ10" s="5">
        <f t="shared" si="1"/>
        <v>113</v>
      </c>
    </row>
    <row r="11" spans="1:36" x14ac:dyDescent="0.3">
      <c r="A11">
        <f t="shared" si="2"/>
        <v>20</v>
      </c>
      <c r="B11" s="84" t="str">
        <f>'Week 1'!B11</f>
        <v>Jeremy</v>
      </c>
      <c r="C11" s="95" t="s">
        <v>129</v>
      </c>
      <c r="D11" s="96">
        <v>8</v>
      </c>
      <c r="E11" s="95" t="s">
        <v>138</v>
      </c>
      <c r="F11" s="96">
        <v>5</v>
      </c>
      <c r="G11" s="95" t="s">
        <v>147</v>
      </c>
      <c r="H11" s="96">
        <v>7</v>
      </c>
      <c r="I11" s="95" t="s">
        <v>163</v>
      </c>
      <c r="J11" s="96">
        <v>13</v>
      </c>
      <c r="K11" s="95" t="s">
        <v>128</v>
      </c>
      <c r="L11" s="96">
        <v>3</v>
      </c>
      <c r="M11" s="95" t="s">
        <v>137</v>
      </c>
      <c r="N11" s="96">
        <v>16</v>
      </c>
      <c r="O11" s="95" t="s">
        <v>134</v>
      </c>
      <c r="P11" s="96">
        <v>12</v>
      </c>
      <c r="Q11" s="95" t="s">
        <v>154</v>
      </c>
      <c r="R11" s="96">
        <v>6</v>
      </c>
      <c r="S11" s="95" t="s">
        <v>160</v>
      </c>
      <c r="T11" s="96">
        <v>4</v>
      </c>
      <c r="U11" s="95" t="s">
        <v>136</v>
      </c>
      <c r="V11" s="96">
        <v>15</v>
      </c>
      <c r="W11" s="95" t="s">
        <v>155</v>
      </c>
      <c r="X11" s="96">
        <v>9</v>
      </c>
      <c r="Y11" s="95" t="s">
        <v>198</v>
      </c>
      <c r="Z11" s="96">
        <v>1</v>
      </c>
      <c r="AA11" s="95" t="s">
        <v>161</v>
      </c>
      <c r="AB11" s="96">
        <v>14</v>
      </c>
      <c r="AC11" s="95" t="s">
        <v>152</v>
      </c>
      <c r="AD11" s="96">
        <v>11</v>
      </c>
      <c r="AE11" s="95" t="s">
        <v>144</v>
      </c>
      <c r="AF11" s="96">
        <v>10</v>
      </c>
      <c r="AG11" s="95" t="s">
        <v>148</v>
      </c>
      <c r="AH11" s="96">
        <v>2</v>
      </c>
      <c r="AI11" s="8">
        <f t="shared" si="0"/>
        <v>136</v>
      </c>
      <c r="AJ11" s="8">
        <f t="shared" si="1"/>
        <v>108</v>
      </c>
    </row>
    <row r="12" spans="1:36" x14ac:dyDescent="0.3">
      <c r="A12">
        <f t="shared" si="2"/>
        <v>25</v>
      </c>
      <c r="B12" s="85" t="str">
        <f>'Week 1'!B12</f>
        <v>Sam</v>
      </c>
      <c r="C12" s="94"/>
      <c r="D12" s="116"/>
      <c r="E12" s="94"/>
      <c r="F12" s="116"/>
      <c r="G12" s="94"/>
      <c r="H12" s="116"/>
      <c r="I12" s="94"/>
      <c r="J12" s="116"/>
      <c r="K12" s="94"/>
      <c r="L12" s="116"/>
      <c r="M12" s="94"/>
      <c r="N12" s="116"/>
      <c r="O12" s="94"/>
      <c r="P12" s="116"/>
      <c r="Q12" s="94"/>
      <c r="R12" s="116"/>
      <c r="S12" s="94"/>
      <c r="T12" s="116"/>
      <c r="U12" s="94"/>
      <c r="V12" s="116"/>
      <c r="W12" s="94"/>
      <c r="X12" s="116"/>
      <c r="Y12" s="94"/>
      <c r="Z12" s="116"/>
      <c r="AA12" s="94"/>
      <c r="AB12" s="116"/>
      <c r="AC12" s="94"/>
      <c r="AD12" s="116"/>
      <c r="AE12" s="94"/>
      <c r="AF12" s="116"/>
      <c r="AG12" s="94"/>
      <c r="AH12" s="116"/>
      <c r="AI12" s="5">
        <f t="shared" si="0"/>
        <v>0</v>
      </c>
      <c r="AJ12" s="5">
        <f t="shared" si="1"/>
        <v>0</v>
      </c>
    </row>
    <row r="13" spans="1:36" x14ac:dyDescent="0.3">
      <c r="A13">
        <f t="shared" si="2"/>
        <v>14</v>
      </c>
      <c r="B13" s="84" t="str">
        <f>'Week 1'!B13</f>
        <v>Cody</v>
      </c>
      <c r="C13" s="95" t="s">
        <v>129</v>
      </c>
      <c r="D13" s="96">
        <v>10</v>
      </c>
      <c r="E13" s="95" t="s">
        <v>138</v>
      </c>
      <c r="F13" s="96">
        <v>9</v>
      </c>
      <c r="G13" s="95" t="s">
        <v>147</v>
      </c>
      <c r="H13" s="96">
        <v>3</v>
      </c>
      <c r="I13" s="95" t="s">
        <v>163</v>
      </c>
      <c r="J13" s="96">
        <v>8</v>
      </c>
      <c r="K13" s="95" t="s">
        <v>127</v>
      </c>
      <c r="L13" s="96">
        <v>4</v>
      </c>
      <c r="M13" s="95" t="s">
        <v>137</v>
      </c>
      <c r="N13" s="96">
        <v>15</v>
      </c>
      <c r="O13" s="95" t="s">
        <v>134</v>
      </c>
      <c r="P13" s="96">
        <v>7</v>
      </c>
      <c r="Q13" s="95" t="s">
        <v>154</v>
      </c>
      <c r="R13" s="96">
        <v>12</v>
      </c>
      <c r="S13" s="95" t="s">
        <v>160</v>
      </c>
      <c r="T13" s="96">
        <v>6</v>
      </c>
      <c r="U13" s="95" t="s">
        <v>136</v>
      </c>
      <c r="V13" s="96">
        <v>16</v>
      </c>
      <c r="W13" s="95" t="s">
        <v>155</v>
      </c>
      <c r="X13" s="96">
        <v>14</v>
      </c>
      <c r="Y13" s="95" t="s">
        <v>198</v>
      </c>
      <c r="Z13" s="96">
        <v>5</v>
      </c>
      <c r="AA13" s="95" t="s">
        <v>162</v>
      </c>
      <c r="AB13" s="96">
        <v>1</v>
      </c>
      <c r="AC13" s="95" t="s">
        <v>152</v>
      </c>
      <c r="AD13" s="96">
        <v>13</v>
      </c>
      <c r="AE13" s="95" t="s">
        <v>144</v>
      </c>
      <c r="AF13" s="96">
        <v>11</v>
      </c>
      <c r="AG13" s="95" t="s">
        <v>148</v>
      </c>
      <c r="AH13" s="96">
        <v>2</v>
      </c>
      <c r="AI13" s="8">
        <f t="shared" si="0"/>
        <v>136</v>
      </c>
      <c r="AJ13" s="8">
        <f t="shared" si="1"/>
        <v>119</v>
      </c>
    </row>
    <row r="14" spans="1:36" x14ac:dyDescent="0.3">
      <c r="A14">
        <f t="shared" si="2"/>
        <v>8</v>
      </c>
      <c r="B14" s="85" t="str">
        <f>'Week 1'!B14</f>
        <v>Tom</v>
      </c>
      <c r="C14" s="94" t="s">
        <v>365</v>
      </c>
      <c r="D14" s="171">
        <v>16</v>
      </c>
      <c r="E14" s="94" t="s">
        <v>351</v>
      </c>
      <c r="F14" s="171">
        <v>4</v>
      </c>
      <c r="G14" s="94" t="s">
        <v>340</v>
      </c>
      <c r="H14" s="171">
        <v>3</v>
      </c>
      <c r="I14" s="94" t="s">
        <v>341</v>
      </c>
      <c r="J14" s="171">
        <v>9</v>
      </c>
      <c r="K14" s="94" t="s">
        <v>357</v>
      </c>
      <c r="L14" s="171">
        <v>5</v>
      </c>
      <c r="M14" s="94" t="s">
        <v>346</v>
      </c>
      <c r="N14" s="171">
        <v>15</v>
      </c>
      <c r="O14" s="94" t="s">
        <v>345</v>
      </c>
      <c r="P14" s="171">
        <v>6</v>
      </c>
      <c r="Q14" s="94" t="s">
        <v>347</v>
      </c>
      <c r="R14" s="171">
        <v>14</v>
      </c>
      <c r="S14" s="94" t="s">
        <v>359</v>
      </c>
      <c r="T14" s="171">
        <v>7</v>
      </c>
      <c r="U14" s="94" t="s">
        <v>342</v>
      </c>
      <c r="V14" s="171">
        <v>13</v>
      </c>
      <c r="W14" s="94" t="s">
        <v>360</v>
      </c>
      <c r="X14" s="171">
        <v>2</v>
      </c>
      <c r="Y14" s="94" t="s">
        <v>353</v>
      </c>
      <c r="Z14" s="171">
        <v>1</v>
      </c>
      <c r="AA14" s="94" t="s">
        <v>348</v>
      </c>
      <c r="AB14" s="171">
        <v>8</v>
      </c>
      <c r="AC14" s="94" t="s">
        <v>355</v>
      </c>
      <c r="AD14" s="171">
        <v>11</v>
      </c>
      <c r="AE14" s="94" t="s">
        <v>350</v>
      </c>
      <c r="AF14" s="171">
        <v>10</v>
      </c>
      <c r="AG14" s="94" t="s">
        <v>401</v>
      </c>
      <c r="AH14" s="171">
        <v>12</v>
      </c>
      <c r="AI14" s="5">
        <f t="shared" si="0"/>
        <v>136</v>
      </c>
      <c r="AJ14" s="5">
        <f t="shared" si="1"/>
        <v>124</v>
      </c>
    </row>
    <row r="15" spans="1:36" ht="14.4" customHeight="1" x14ac:dyDescent="0.3">
      <c r="A15">
        <f t="shared" si="2"/>
        <v>11</v>
      </c>
      <c r="B15" s="84" t="str">
        <f>'Week 1'!B15</f>
        <v>Austin</v>
      </c>
      <c r="C15" s="95" t="s">
        <v>129</v>
      </c>
      <c r="D15" s="96">
        <v>14</v>
      </c>
      <c r="E15" s="95" t="s">
        <v>138</v>
      </c>
      <c r="F15" s="96">
        <v>7</v>
      </c>
      <c r="G15" s="95" t="s">
        <v>147</v>
      </c>
      <c r="H15" s="96">
        <v>13</v>
      </c>
      <c r="I15" s="95" t="s">
        <v>163</v>
      </c>
      <c r="J15" s="96">
        <v>1</v>
      </c>
      <c r="K15" s="95" t="s">
        <v>127</v>
      </c>
      <c r="L15" s="96">
        <v>12</v>
      </c>
      <c r="M15" s="95" t="s">
        <v>137</v>
      </c>
      <c r="N15" s="96">
        <v>16</v>
      </c>
      <c r="O15" s="95" t="s">
        <v>134</v>
      </c>
      <c r="P15" s="96">
        <v>11</v>
      </c>
      <c r="Q15" s="95" t="s">
        <v>154</v>
      </c>
      <c r="R15" s="96">
        <v>6</v>
      </c>
      <c r="S15" s="95" t="s">
        <v>160</v>
      </c>
      <c r="T15" s="96">
        <v>3</v>
      </c>
      <c r="U15" s="95" t="s">
        <v>136</v>
      </c>
      <c r="V15" s="96">
        <v>15</v>
      </c>
      <c r="W15" s="95" t="s">
        <v>155</v>
      </c>
      <c r="X15" s="96">
        <v>8</v>
      </c>
      <c r="Y15" s="95" t="s">
        <v>198</v>
      </c>
      <c r="Z15" s="96">
        <v>9</v>
      </c>
      <c r="AA15" s="95" t="s">
        <v>162</v>
      </c>
      <c r="AB15" s="96">
        <v>4</v>
      </c>
      <c r="AC15" s="95" t="s">
        <v>152</v>
      </c>
      <c r="AD15" s="96">
        <v>10</v>
      </c>
      <c r="AE15" s="95" t="s">
        <v>126</v>
      </c>
      <c r="AF15" s="96">
        <v>5</v>
      </c>
      <c r="AG15" s="95" t="s">
        <v>149</v>
      </c>
      <c r="AH15" s="96">
        <v>2</v>
      </c>
      <c r="AI15" s="8">
        <f t="shared" si="0"/>
        <v>136</v>
      </c>
      <c r="AJ15" s="8">
        <f t="shared" si="1"/>
        <v>121</v>
      </c>
    </row>
    <row r="16" spans="1:36" x14ac:dyDescent="0.3">
      <c r="A16">
        <f t="shared" si="2"/>
        <v>10</v>
      </c>
      <c r="B16" s="85" t="str">
        <f>'Week 1'!B16</f>
        <v>Cecil</v>
      </c>
      <c r="C16" s="94" t="s">
        <v>129</v>
      </c>
      <c r="D16" s="171">
        <v>11</v>
      </c>
      <c r="E16" s="94" t="s">
        <v>138</v>
      </c>
      <c r="F16" s="171">
        <v>10</v>
      </c>
      <c r="G16" s="94" t="s">
        <v>130</v>
      </c>
      <c r="H16" s="171">
        <v>3</v>
      </c>
      <c r="I16" s="94" t="s">
        <v>163</v>
      </c>
      <c r="J16" s="171">
        <v>13</v>
      </c>
      <c r="K16" s="94" t="s">
        <v>127</v>
      </c>
      <c r="L16" s="171">
        <v>4</v>
      </c>
      <c r="M16" s="94" t="s">
        <v>137</v>
      </c>
      <c r="N16" s="171">
        <v>14</v>
      </c>
      <c r="O16" s="94" t="s">
        <v>134</v>
      </c>
      <c r="P16" s="171">
        <v>8</v>
      </c>
      <c r="Q16" s="94" t="s">
        <v>154</v>
      </c>
      <c r="R16" s="171">
        <v>6</v>
      </c>
      <c r="S16" s="94" t="s">
        <v>160</v>
      </c>
      <c r="T16" s="171">
        <v>1</v>
      </c>
      <c r="U16" s="94" t="s">
        <v>136</v>
      </c>
      <c r="V16" s="171">
        <v>16</v>
      </c>
      <c r="W16" s="94" t="s">
        <v>155</v>
      </c>
      <c r="X16" s="171">
        <v>15</v>
      </c>
      <c r="Y16" s="94" t="s">
        <v>198</v>
      </c>
      <c r="Z16" s="171">
        <v>5</v>
      </c>
      <c r="AA16" s="94" t="s">
        <v>162</v>
      </c>
      <c r="AB16" s="171">
        <v>12</v>
      </c>
      <c r="AC16" s="94" t="s">
        <v>152</v>
      </c>
      <c r="AD16" s="171">
        <v>9</v>
      </c>
      <c r="AE16" s="94" t="s">
        <v>144</v>
      </c>
      <c r="AF16" s="171">
        <v>7</v>
      </c>
      <c r="AG16" s="94" t="s">
        <v>149</v>
      </c>
      <c r="AH16" s="171">
        <v>2</v>
      </c>
      <c r="AI16" s="5">
        <f t="shared" si="0"/>
        <v>136</v>
      </c>
      <c r="AJ16" s="5">
        <f t="shared" si="1"/>
        <v>122</v>
      </c>
    </row>
    <row r="17" spans="1:36" x14ac:dyDescent="0.3">
      <c r="A17">
        <f t="shared" si="2"/>
        <v>18</v>
      </c>
      <c r="B17" s="70" t="str">
        <f>'Week 1'!B17</f>
        <v>Thadd</v>
      </c>
      <c r="C17" s="25" t="s">
        <v>365</v>
      </c>
      <c r="D17" s="26">
        <v>11</v>
      </c>
      <c r="E17" s="25" t="s">
        <v>366</v>
      </c>
      <c r="F17" s="26">
        <v>2</v>
      </c>
      <c r="G17" s="25" t="s">
        <v>340</v>
      </c>
      <c r="H17" s="26">
        <v>14</v>
      </c>
      <c r="I17" s="25" t="s">
        <v>356</v>
      </c>
      <c r="J17" s="26">
        <v>1</v>
      </c>
      <c r="K17" s="25" t="s">
        <v>352</v>
      </c>
      <c r="L17" s="26">
        <v>6</v>
      </c>
      <c r="M17" s="25" t="s">
        <v>346</v>
      </c>
      <c r="N17" s="26">
        <v>16</v>
      </c>
      <c r="O17" s="25" t="s">
        <v>345</v>
      </c>
      <c r="P17" s="26">
        <v>9</v>
      </c>
      <c r="Q17" s="25" t="s">
        <v>349</v>
      </c>
      <c r="R17" s="26">
        <v>5</v>
      </c>
      <c r="S17" s="25" t="s">
        <v>363</v>
      </c>
      <c r="T17" s="26">
        <v>8</v>
      </c>
      <c r="U17" s="25" t="s">
        <v>342</v>
      </c>
      <c r="V17" s="26">
        <v>15</v>
      </c>
      <c r="W17" s="25" t="s">
        <v>384</v>
      </c>
      <c r="X17" s="26">
        <v>4</v>
      </c>
      <c r="Y17" s="25" t="s">
        <v>344</v>
      </c>
      <c r="Z17" s="26">
        <v>3</v>
      </c>
      <c r="AA17" s="25" t="s">
        <v>338</v>
      </c>
      <c r="AB17" s="26">
        <v>7</v>
      </c>
      <c r="AC17" s="25" t="s">
        <v>355</v>
      </c>
      <c r="AD17" s="26">
        <v>13</v>
      </c>
      <c r="AE17" s="25" t="s">
        <v>350</v>
      </c>
      <c r="AF17" s="26">
        <v>12</v>
      </c>
      <c r="AG17" s="25" t="s">
        <v>401</v>
      </c>
      <c r="AH17" s="26">
        <v>10</v>
      </c>
      <c r="AI17" s="23">
        <f t="shared" si="0"/>
        <v>136</v>
      </c>
      <c r="AJ17" s="24">
        <f t="shared" si="1"/>
        <v>113</v>
      </c>
    </row>
    <row r="18" spans="1:36" x14ac:dyDescent="0.3">
      <c r="A18">
        <f t="shared" si="2"/>
        <v>6</v>
      </c>
      <c r="B18" s="85" t="str">
        <f>'Week 1'!B18</f>
        <v>Walker</v>
      </c>
      <c r="C18" s="94" t="s">
        <v>129</v>
      </c>
      <c r="D18" s="171">
        <v>6</v>
      </c>
      <c r="E18" s="94" t="s">
        <v>153</v>
      </c>
      <c r="F18" s="171">
        <v>1</v>
      </c>
      <c r="G18" s="94" t="s">
        <v>147</v>
      </c>
      <c r="H18" s="171">
        <v>5</v>
      </c>
      <c r="I18" s="94" t="s">
        <v>163</v>
      </c>
      <c r="J18" s="171">
        <v>13</v>
      </c>
      <c r="K18" s="94" t="s">
        <v>127</v>
      </c>
      <c r="L18" s="171">
        <v>11</v>
      </c>
      <c r="M18" s="94" t="s">
        <v>137</v>
      </c>
      <c r="N18" s="171">
        <v>12</v>
      </c>
      <c r="O18" s="94" t="s">
        <v>133</v>
      </c>
      <c r="P18" s="171">
        <v>7</v>
      </c>
      <c r="Q18" s="94" t="s">
        <v>154</v>
      </c>
      <c r="R18" s="171">
        <v>8</v>
      </c>
      <c r="S18" s="94" t="s">
        <v>160</v>
      </c>
      <c r="T18" s="171">
        <v>4</v>
      </c>
      <c r="U18" s="94" t="s">
        <v>136</v>
      </c>
      <c r="V18" s="171">
        <v>14</v>
      </c>
      <c r="W18" s="94" t="s">
        <v>155</v>
      </c>
      <c r="X18" s="171">
        <v>15</v>
      </c>
      <c r="Y18" s="94" t="s">
        <v>198</v>
      </c>
      <c r="Z18" s="171">
        <v>2</v>
      </c>
      <c r="AA18" s="94" t="s">
        <v>162</v>
      </c>
      <c r="AB18" s="171">
        <v>3</v>
      </c>
      <c r="AC18" s="94" t="s">
        <v>152</v>
      </c>
      <c r="AD18" s="171">
        <v>16</v>
      </c>
      <c r="AE18" s="94" t="s">
        <v>144</v>
      </c>
      <c r="AF18" s="171">
        <v>10</v>
      </c>
      <c r="AG18" s="94" t="s">
        <v>149</v>
      </c>
      <c r="AH18" s="171">
        <v>9</v>
      </c>
      <c r="AI18" s="35">
        <f t="shared" si="0"/>
        <v>136</v>
      </c>
      <c r="AJ18" s="60">
        <f t="shared" si="1"/>
        <v>125</v>
      </c>
    </row>
    <row r="19" spans="1:36" ht="14.4" customHeight="1" x14ac:dyDescent="0.3">
      <c r="A19">
        <f t="shared" si="2"/>
        <v>6</v>
      </c>
      <c r="B19" s="70" t="str">
        <f>'Week 1'!B19</f>
        <v>A. Little</v>
      </c>
      <c r="C19" s="25" t="s">
        <v>129</v>
      </c>
      <c r="D19" s="26">
        <v>14</v>
      </c>
      <c r="E19" s="25" t="s">
        <v>153</v>
      </c>
      <c r="F19" s="26">
        <v>2</v>
      </c>
      <c r="G19" s="25" t="s">
        <v>147</v>
      </c>
      <c r="H19" s="26">
        <v>6</v>
      </c>
      <c r="I19" s="25" t="s">
        <v>163</v>
      </c>
      <c r="J19" s="26">
        <v>5</v>
      </c>
      <c r="K19" s="25" t="s">
        <v>127</v>
      </c>
      <c r="L19" s="26">
        <v>10</v>
      </c>
      <c r="M19" s="25" t="s">
        <v>137</v>
      </c>
      <c r="N19" s="26">
        <v>15</v>
      </c>
      <c r="O19" s="25" t="s">
        <v>134</v>
      </c>
      <c r="P19" s="26">
        <v>1</v>
      </c>
      <c r="Q19" s="25" t="s">
        <v>154</v>
      </c>
      <c r="R19" s="26">
        <v>12</v>
      </c>
      <c r="S19" s="25" t="s">
        <v>160</v>
      </c>
      <c r="T19" s="26">
        <v>7</v>
      </c>
      <c r="U19" s="25" t="s">
        <v>136</v>
      </c>
      <c r="V19" s="26">
        <v>16</v>
      </c>
      <c r="W19" s="25" t="s">
        <v>155</v>
      </c>
      <c r="X19" s="26">
        <v>13</v>
      </c>
      <c r="Y19" s="25" t="s">
        <v>198</v>
      </c>
      <c r="Z19" s="26">
        <v>3</v>
      </c>
      <c r="AA19" s="25" t="s">
        <v>161</v>
      </c>
      <c r="AB19" s="26">
        <v>4</v>
      </c>
      <c r="AC19" s="25" t="s">
        <v>152</v>
      </c>
      <c r="AD19" s="26">
        <v>8</v>
      </c>
      <c r="AE19" s="25" t="s">
        <v>144</v>
      </c>
      <c r="AF19" s="26">
        <v>11</v>
      </c>
      <c r="AG19" s="25" t="s">
        <v>149</v>
      </c>
      <c r="AH19" s="26">
        <v>9</v>
      </c>
      <c r="AI19" s="16">
        <f t="shared" si="0"/>
        <v>136</v>
      </c>
      <c r="AJ19" s="8">
        <f t="shared" si="1"/>
        <v>125</v>
      </c>
    </row>
    <row r="20" spans="1:36" x14ac:dyDescent="0.3">
      <c r="A20">
        <f t="shared" si="2"/>
        <v>13</v>
      </c>
      <c r="B20" s="85" t="str">
        <f>'Week 1'!B20</f>
        <v>Carly</v>
      </c>
      <c r="C20" s="94" t="s">
        <v>129</v>
      </c>
      <c r="D20" s="171">
        <v>8</v>
      </c>
      <c r="E20" s="94" t="s">
        <v>138</v>
      </c>
      <c r="F20" s="171">
        <v>2</v>
      </c>
      <c r="G20" s="94" t="s">
        <v>147</v>
      </c>
      <c r="H20" s="171">
        <v>7</v>
      </c>
      <c r="I20" s="94" t="s">
        <v>163</v>
      </c>
      <c r="J20" s="171">
        <v>9</v>
      </c>
      <c r="K20" s="94" t="s">
        <v>127</v>
      </c>
      <c r="L20" s="171">
        <v>5</v>
      </c>
      <c r="M20" s="94" t="s">
        <v>137</v>
      </c>
      <c r="N20" s="171">
        <v>16</v>
      </c>
      <c r="O20" s="94" t="s">
        <v>134</v>
      </c>
      <c r="P20" s="171">
        <v>3</v>
      </c>
      <c r="Q20" s="94" t="s">
        <v>154</v>
      </c>
      <c r="R20" s="171">
        <v>15</v>
      </c>
      <c r="S20" s="94" t="s">
        <v>160</v>
      </c>
      <c r="T20" s="171">
        <v>10</v>
      </c>
      <c r="U20" s="94" t="s">
        <v>136</v>
      </c>
      <c r="V20" s="171">
        <v>14</v>
      </c>
      <c r="W20" s="94" t="s">
        <v>155</v>
      </c>
      <c r="X20" s="171">
        <v>13</v>
      </c>
      <c r="Y20" s="94" t="s">
        <v>198</v>
      </c>
      <c r="Z20" s="171">
        <v>1</v>
      </c>
      <c r="AA20" s="94" t="s">
        <v>161</v>
      </c>
      <c r="AB20" s="171">
        <v>4</v>
      </c>
      <c r="AC20" s="94" t="s">
        <v>152</v>
      </c>
      <c r="AD20" s="171">
        <v>12</v>
      </c>
      <c r="AE20" s="94" t="s">
        <v>144</v>
      </c>
      <c r="AF20" s="171">
        <v>11</v>
      </c>
      <c r="AG20" s="94" t="s">
        <v>149</v>
      </c>
      <c r="AH20" s="171">
        <v>6</v>
      </c>
      <c r="AI20" s="35">
        <f t="shared" si="0"/>
        <v>136</v>
      </c>
      <c r="AJ20" s="60">
        <f t="shared" si="1"/>
        <v>120</v>
      </c>
    </row>
    <row r="21" spans="1:36" x14ac:dyDescent="0.3">
      <c r="A21">
        <f t="shared" si="2"/>
        <v>1</v>
      </c>
      <c r="B21" s="84" t="str">
        <f>'Week 1'!B21</f>
        <v>Bobbo</v>
      </c>
      <c r="C21" s="95" t="s">
        <v>129</v>
      </c>
      <c r="D21" s="96">
        <v>15</v>
      </c>
      <c r="E21" s="95" t="s">
        <v>138</v>
      </c>
      <c r="F21" s="96">
        <v>4</v>
      </c>
      <c r="G21" s="95" t="s">
        <v>147</v>
      </c>
      <c r="H21" s="96">
        <v>10</v>
      </c>
      <c r="I21" s="95" t="s">
        <v>163</v>
      </c>
      <c r="J21" s="96">
        <v>6</v>
      </c>
      <c r="K21" s="95" t="s">
        <v>127</v>
      </c>
      <c r="L21" s="96">
        <v>5</v>
      </c>
      <c r="M21" s="95" t="s">
        <v>137</v>
      </c>
      <c r="N21" s="96">
        <v>14</v>
      </c>
      <c r="O21" s="95" t="s">
        <v>134</v>
      </c>
      <c r="P21" s="96">
        <v>7</v>
      </c>
      <c r="Q21" s="95" t="s">
        <v>154</v>
      </c>
      <c r="R21" s="96">
        <v>8</v>
      </c>
      <c r="S21" s="95" t="s">
        <v>143</v>
      </c>
      <c r="T21" s="96">
        <v>9</v>
      </c>
      <c r="U21" s="95" t="s">
        <v>136</v>
      </c>
      <c r="V21" s="96">
        <v>16</v>
      </c>
      <c r="W21" s="95" t="s">
        <v>155</v>
      </c>
      <c r="X21" s="96">
        <v>11</v>
      </c>
      <c r="Y21" s="95" t="s">
        <v>198</v>
      </c>
      <c r="Z21" s="96">
        <v>1</v>
      </c>
      <c r="AA21" s="95" t="s">
        <v>162</v>
      </c>
      <c r="AB21" s="96">
        <v>2</v>
      </c>
      <c r="AC21" s="95" t="s">
        <v>152</v>
      </c>
      <c r="AD21" s="96">
        <v>13</v>
      </c>
      <c r="AE21" s="95" t="s">
        <v>144</v>
      </c>
      <c r="AF21" s="96">
        <v>12</v>
      </c>
      <c r="AG21" s="95" t="s">
        <v>149</v>
      </c>
      <c r="AH21" s="96">
        <v>3</v>
      </c>
      <c r="AI21" s="8">
        <f t="shared" si="0"/>
        <v>136</v>
      </c>
      <c r="AJ21" s="8">
        <f t="shared" si="1"/>
        <v>132</v>
      </c>
    </row>
    <row r="22" spans="1:36" x14ac:dyDescent="0.3">
      <c r="A22">
        <f t="shared" si="2"/>
        <v>20</v>
      </c>
      <c r="B22" s="85" t="str">
        <f>'Week 1'!B22</f>
        <v>Trent</v>
      </c>
      <c r="C22" s="94" t="s">
        <v>129</v>
      </c>
      <c r="D22" s="171">
        <v>12</v>
      </c>
      <c r="E22" s="94" t="s">
        <v>153</v>
      </c>
      <c r="F22" s="171">
        <v>7</v>
      </c>
      <c r="G22" s="94" t="s">
        <v>147</v>
      </c>
      <c r="H22" s="171">
        <v>9</v>
      </c>
      <c r="I22" s="94" t="s">
        <v>163</v>
      </c>
      <c r="J22" s="171">
        <v>10</v>
      </c>
      <c r="K22" s="94" t="s">
        <v>127</v>
      </c>
      <c r="L22" s="171">
        <v>15</v>
      </c>
      <c r="M22" s="94" t="s">
        <v>137</v>
      </c>
      <c r="N22" s="171">
        <v>13</v>
      </c>
      <c r="O22" s="94" t="s">
        <v>133</v>
      </c>
      <c r="P22" s="171">
        <v>6</v>
      </c>
      <c r="Q22" s="94" t="s">
        <v>154</v>
      </c>
      <c r="R22" s="171">
        <v>11</v>
      </c>
      <c r="S22" s="94" t="s">
        <v>143</v>
      </c>
      <c r="T22" s="171">
        <v>8</v>
      </c>
      <c r="U22" s="94" t="s">
        <v>136</v>
      </c>
      <c r="V22" s="171">
        <v>16</v>
      </c>
      <c r="W22" s="94" t="s">
        <v>123</v>
      </c>
      <c r="X22" s="171">
        <v>14</v>
      </c>
      <c r="Y22" s="94" t="s">
        <v>198</v>
      </c>
      <c r="Z22" s="171">
        <v>5</v>
      </c>
      <c r="AA22" s="94" t="s">
        <v>161</v>
      </c>
      <c r="AB22" s="171">
        <v>4</v>
      </c>
      <c r="AC22" s="94" t="s">
        <v>135</v>
      </c>
      <c r="AD22" s="171">
        <v>3</v>
      </c>
      <c r="AE22" s="94" t="s">
        <v>144</v>
      </c>
      <c r="AF22" s="171">
        <v>2</v>
      </c>
      <c r="AG22" s="94" t="s">
        <v>148</v>
      </c>
      <c r="AH22" s="171">
        <v>1</v>
      </c>
      <c r="AI22" s="5">
        <f t="shared" si="0"/>
        <v>136</v>
      </c>
      <c r="AJ22" s="5">
        <f t="shared" si="1"/>
        <v>108</v>
      </c>
    </row>
    <row r="23" spans="1:36" x14ac:dyDescent="0.3">
      <c r="A23">
        <f t="shared" si="2"/>
        <v>2</v>
      </c>
      <c r="B23" s="70" t="str">
        <f>'Week 1'!B23</f>
        <v>Dean</v>
      </c>
      <c r="C23" s="95" t="s">
        <v>129</v>
      </c>
      <c r="D23" s="96">
        <v>12</v>
      </c>
      <c r="E23" s="95" t="s">
        <v>138</v>
      </c>
      <c r="F23" s="96">
        <v>3</v>
      </c>
      <c r="G23" s="95" t="s">
        <v>147</v>
      </c>
      <c r="H23" s="96">
        <v>13</v>
      </c>
      <c r="I23" s="95" t="s">
        <v>163</v>
      </c>
      <c r="J23" s="96">
        <v>4</v>
      </c>
      <c r="K23" s="95" t="s">
        <v>127</v>
      </c>
      <c r="L23" s="96">
        <v>5</v>
      </c>
      <c r="M23" s="95" t="s">
        <v>137</v>
      </c>
      <c r="N23" s="96">
        <v>14</v>
      </c>
      <c r="O23" s="95" t="s">
        <v>134</v>
      </c>
      <c r="P23" s="96">
        <v>6</v>
      </c>
      <c r="Q23" s="95" t="s">
        <v>154</v>
      </c>
      <c r="R23" s="96">
        <v>11</v>
      </c>
      <c r="S23" s="95" t="s">
        <v>143</v>
      </c>
      <c r="T23" s="96">
        <v>7</v>
      </c>
      <c r="U23" s="95" t="s">
        <v>136</v>
      </c>
      <c r="V23" s="96">
        <v>15</v>
      </c>
      <c r="W23" s="95" t="s">
        <v>155</v>
      </c>
      <c r="X23" s="96">
        <v>10</v>
      </c>
      <c r="Y23" s="95" t="s">
        <v>198</v>
      </c>
      <c r="Z23" s="96">
        <v>9</v>
      </c>
      <c r="AA23" s="95" t="s">
        <v>161</v>
      </c>
      <c r="AB23" s="96">
        <v>2</v>
      </c>
      <c r="AC23" s="95" t="s">
        <v>152</v>
      </c>
      <c r="AD23" s="96">
        <v>8</v>
      </c>
      <c r="AE23" s="95" t="s">
        <v>144</v>
      </c>
      <c r="AF23" s="96">
        <v>16</v>
      </c>
      <c r="AG23" s="95" t="s">
        <v>149</v>
      </c>
      <c r="AH23" s="96">
        <v>1</v>
      </c>
      <c r="AI23" s="8">
        <f t="shared" si="0"/>
        <v>136</v>
      </c>
      <c r="AJ23" s="8">
        <f t="shared" si="1"/>
        <v>131</v>
      </c>
    </row>
    <row r="24" spans="1:36" x14ac:dyDescent="0.3">
      <c r="A24">
        <f t="shared" si="2"/>
        <v>3</v>
      </c>
      <c r="B24" s="85" t="str">
        <f>'Week 1'!B24</f>
        <v>Randi</v>
      </c>
      <c r="C24" s="94" t="s">
        <v>129</v>
      </c>
      <c r="D24" s="171">
        <v>11</v>
      </c>
      <c r="E24" s="94" t="s">
        <v>153</v>
      </c>
      <c r="F24" s="171">
        <v>2</v>
      </c>
      <c r="G24" s="94" t="s">
        <v>147</v>
      </c>
      <c r="H24" s="171">
        <v>5</v>
      </c>
      <c r="I24" s="94" t="s">
        <v>163</v>
      </c>
      <c r="J24" s="171">
        <v>8</v>
      </c>
      <c r="K24" s="94" t="s">
        <v>127</v>
      </c>
      <c r="L24" s="171">
        <v>14</v>
      </c>
      <c r="M24" s="94" t="s">
        <v>137</v>
      </c>
      <c r="N24" s="171">
        <v>15</v>
      </c>
      <c r="O24" s="94" t="s">
        <v>134</v>
      </c>
      <c r="P24" s="171">
        <v>4</v>
      </c>
      <c r="Q24" s="94" t="s">
        <v>154</v>
      </c>
      <c r="R24" s="171">
        <v>12</v>
      </c>
      <c r="S24" s="94" t="s">
        <v>160</v>
      </c>
      <c r="T24" s="171">
        <v>6</v>
      </c>
      <c r="U24" s="94" t="s">
        <v>136</v>
      </c>
      <c r="V24" s="171">
        <v>16</v>
      </c>
      <c r="W24" s="94" t="s">
        <v>155</v>
      </c>
      <c r="X24" s="171">
        <v>13</v>
      </c>
      <c r="Y24" s="94" t="s">
        <v>198</v>
      </c>
      <c r="Z24" s="171">
        <v>3</v>
      </c>
      <c r="AA24" s="94" t="s">
        <v>161</v>
      </c>
      <c r="AB24" s="171">
        <v>1</v>
      </c>
      <c r="AC24" s="94" t="s">
        <v>152</v>
      </c>
      <c r="AD24" s="171">
        <v>9</v>
      </c>
      <c r="AE24" s="94" t="s">
        <v>144</v>
      </c>
      <c r="AF24" s="171">
        <v>10</v>
      </c>
      <c r="AG24" s="94" t="s">
        <v>149</v>
      </c>
      <c r="AH24" s="171">
        <v>7</v>
      </c>
      <c r="AI24" s="5">
        <f t="shared" si="0"/>
        <v>136</v>
      </c>
      <c r="AJ24" s="5">
        <f t="shared" si="1"/>
        <v>129</v>
      </c>
    </row>
    <row r="25" spans="1:36" x14ac:dyDescent="0.3">
      <c r="A25">
        <f t="shared" si="2"/>
        <v>8</v>
      </c>
      <c r="B25" s="70" t="str">
        <f>'Week 1'!B25</f>
        <v>Brett J.</v>
      </c>
      <c r="C25" s="95" t="s">
        <v>129</v>
      </c>
      <c r="D25" s="96">
        <v>10</v>
      </c>
      <c r="E25" s="95" t="s">
        <v>138</v>
      </c>
      <c r="F25" s="96">
        <v>2</v>
      </c>
      <c r="G25" s="95" t="s">
        <v>130</v>
      </c>
      <c r="H25" s="96">
        <v>3</v>
      </c>
      <c r="I25" s="95" t="s">
        <v>163</v>
      </c>
      <c r="J25" s="96">
        <v>8</v>
      </c>
      <c r="K25" s="95" t="s">
        <v>127</v>
      </c>
      <c r="L25" s="96">
        <v>13</v>
      </c>
      <c r="M25" s="95" t="s">
        <v>137</v>
      </c>
      <c r="N25" s="96">
        <v>15</v>
      </c>
      <c r="O25" s="95" t="s">
        <v>134</v>
      </c>
      <c r="P25" s="96">
        <v>5</v>
      </c>
      <c r="Q25" s="95" t="s">
        <v>154</v>
      </c>
      <c r="R25" s="96">
        <v>11</v>
      </c>
      <c r="S25" s="95" t="s">
        <v>160</v>
      </c>
      <c r="T25" s="96">
        <v>6</v>
      </c>
      <c r="U25" s="95" t="s">
        <v>136</v>
      </c>
      <c r="V25" s="96">
        <v>16</v>
      </c>
      <c r="W25" s="95" t="s">
        <v>155</v>
      </c>
      <c r="X25" s="96">
        <v>14</v>
      </c>
      <c r="Y25" s="95" t="s">
        <v>145</v>
      </c>
      <c r="Z25" s="96">
        <v>1</v>
      </c>
      <c r="AA25" s="95" t="s">
        <v>162</v>
      </c>
      <c r="AB25" s="96">
        <v>7</v>
      </c>
      <c r="AC25" s="95" t="s">
        <v>152</v>
      </c>
      <c r="AD25" s="96">
        <v>9</v>
      </c>
      <c r="AE25" s="95" t="s">
        <v>144</v>
      </c>
      <c r="AF25" s="96">
        <v>12</v>
      </c>
      <c r="AG25" s="95" t="s">
        <v>149</v>
      </c>
      <c r="AH25" s="96">
        <v>4</v>
      </c>
      <c r="AI25" s="8">
        <f t="shared" si="0"/>
        <v>136</v>
      </c>
      <c r="AJ25" s="8">
        <f t="shared" si="1"/>
        <v>124</v>
      </c>
    </row>
    <row r="26" spans="1:36" x14ac:dyDescent="0.3">
      <c r="A26">
        <f t="shared" si="2"/>
        <v>16</v>
      </c>
      <c r="B26" s="85" t="str">
        <f>'Week 1'!B26</f>
        <v>Derek</v>
      </c>
      <c r="C26" s="94" t="s">
        <v>129</v>
      </c>
      <c r="D26" s="171">
        <v>7</v>
      </c>
      <c r="E26" s="94" t="s">
        <v>153</v>
      </c>
      <c r="F26" s="171">
        <v>3</v>
      </c>
      <c r="G26" s="94" t="s">
        <v>147</v>
      </c>
      <c r="H26" s="171">
        <v>10</v>
      </c>
      <c r="I26" s="94" t="s">
        <v>163</v>
      </c>
      <c r="J26" s="171">
        <v>8</v>
      </c>
      <c r="K26" s="94" t="s">
        <v>127</v>
      </c>
      <c r="L26" s="171">
        <v>6</v>
      </c>
      <c r="M26" s="94" t="s">
        <v>137</v>
      </c>
      <c r="N26" s="171">
        <v>16</v>
      </c>
      <c r="O26" s="94" t="s">
        <v>133</v>
      </c>
      <c r="P26" s="171">
        <v>1</v>
      </c>
      <c r="Q26" s="94" t="s">
        <v>376</v>
      </c>
      <c r="R26" s="171">
        <v>11</v>
      </c>
      <c r="S26" s="94" t="s">
        <v>160</v>
      </c>
      <c r="T26" s="171">
        <v>5</v>
      </c>
      <c r="U26" s="94" t="s">
        <v>136</v>
      </c>
      <c r="V26" s="171">
        <v>14</v>
      </c>
      <c r="W26" s="94" t="s">
        <v>155</v>
      </c>
      <c r="X26" s="171">
        <v>13</v>
      </c>
      <c r="Y26" s="94" t="s">
        <v>198</v>
      </c>
      <c r="Z26" s="171">
        <v>2</v>
      </c>
      <c r="AA26" s="94" t="s">
        <v>161</v>
      </c>
      <c r="AB26" s="171">
        <v>4</v>
      </c>
      <c r="AC26" s="94" t="s">
        <v>152</v>
      </c>
      <c r="AD26" s="171">
        <v>15</v>
      </c>
      <c r="AE26" s="94" t="s">
        <v>144</v>
      </c>
      <c r="AF26" s="171">
        <v>12</v>
      </c>
      <c r="AG26" s="94" t="s">
        <v>148</v>
      </c>
      <c r="AH26" s="171">
        <v>9</v>
      </c>
      <c r="AI26" s="5">
        <f t="shared" si="0"/>
        <v>136</v>
      </c>
      <c r="AJ26" s="5">
        <f t="shared" si="1"/>
        <v>117</v>
      </c>
    </row>
    <row r="27" spans="1:36" x14ac:dyDescent="0.3">
      <c r="A27">
        <f t="shared" si="2"/>
        <v>23</v>
      </c>
      <c r="B27" s="70" t="str">
        <f>'Week 1'!B27</f>
        <v>Colby</v>
      </c>
      <c r="C27" s="95" t="s">
        <v>141</v>
      </c>
      <c r="D27" s="96">
        <v>4</v>
      </c>
      <c r="E27" s="95" t="s">
        <v>153</v>
      </c>
      <c r="F27" s="96">
        <v>3</v>
      </c>
      <c r="G27" s="95" t="s">
        <v>130</v>
      </c>
      <c r="H27" s="96">
        <v>5</v>
      </c>
      <c r="I27" s="95" t="s">
        <v>163</v>
      </c>
      <c r="J27" s="96">
        <v>6</v>
      </c>
      <c r="K27" s="95" t="s">
        <v>128</v>
      </c>
      <c r="L27" s="96">
        <v>7</v>
      </c>
      <c r="M27" s="95" t="s">
        <v>137</v>
      </c>
      <c r="N27" s="96">
        <v>15</v>
      </c>
      <c r="O27" s="95" t="s">
        <v>134</v>
      </c>
      <c r="P27" s="96">
        <v>13</v>
      </c>
      <c r="Q27" s="95" t="s">
        <v>154</v>
      </c>
      <c r="R27" s="96">
        <v>14</v>
      </c>
      <c r="S27" s="95" t="s">
        <v>143</v>
      </c>
      <c r="T27" s="96">
        <v>12</v>
      </c>
      <c r="U27" s="95" t="s">
        <v>136</v>
      </c>
      <c r="V27" s="96">
        <v>11</v>
      </c>
      <c r="W27" s="95" t="s">
        <v>155</v>
      </c>
      <c r="X27" s="96">
        <v>10</v>
      </c>
      <c r="Y27" s="95" t="s">
        <v>198</v>
      </c>
      <c r="Z27" s="96">
        <v>9</v>
      </c>
      <c r="AA27" s="95" t="s">
        <v>161</v>
      </c>
      <c r="AB27" s="96">
        <v>16</v>
      </c>
      <c r="AC27" s="95" t="s">
        <v>152</v>
      </c>
      <c r="AD27" s="96">
        <v>8</v>
      </c>
      <c r="AE27" s="95" t="s">
        <v>144</v>
      </c>
      <c r="AF27" s="96">
        <v>2</v>
      </c>
      <c r="AG27" s="95" t="s">
        <v>149</v>
      </c>
      <c r="AH27" s="96">
        <v>1</v>
      </c>
      <c r="AI27" s="8">
        <f t="shared" si="0"/>
        <v>136</v>
      </c>
      <c r="AJ27" s="8">
        <f t="shared" si="1"/>
        <v>104</v>
      </c>
    </row>
    <row r="28" spans="1:36" x14ac:dyDescent="0.3">
      <c r="A28">
        <f t="shared" si="2"/>
        <v>25</v>
      </c>
      <c r="B28" s="85" t="str">
        <f>'Week 1'!B28</f>
        <v>Bret F.</v>
      </c>
      <c r="C28" s="94"/>
      <c r="D28" s="119"/>
      <c r="E28" s="94"/>
      <c r="F28" s="119"/>
      <c r="G28" s="94"/>
      <c r="H28" s="119"/>
      <c r="I28" s="94"/>
      <c r="J28" s="119"/>
      <c r="K28" s="94"/>
      <c r="L28" s="119"/>
      <c r="M28" s="94"/>
      <c r="N28" s="119"/>
      <c r="O28" s="94"/>
      <c r="P28" s="119"/>
      <c r="Q28" s="94"/>
      <c r="R28" s="119"/>
      <c r="S28" s="94"/>
      <c r="T28" s="119"/>
      <c r="U28" s="94"/>
      <c r="V28" s="119"/>
      <c r="W28" s="94"/>
      <c r="X28" s="119"/>
      <c r="Y28" s="94"/>
      <c r="Z28" s="119"/>
      <c r="AA28" s="94"/>
      <c r="AB28" s="119"/>
      <c r="AC28" s="94"/>
      <c r="AD28" s="119"/>
      <c r="AE28" s="94"/>
      <c r="AF28" s="119"/>
      <c r="AG28" s="94"/>
      <c r="AH28" s="119"/>
      <c r="AI28" s="5">
        <f t="shared" si="0"/>
        <v>0</v>
      </c>
      <c r="AJ28" s="5">
        <f t="shared" si="1"/>
        <v>0</v>
      </c>
    </row>
    <row r="29" spans="1:36" ht="15.65" thickBot="1" x14ac:dyDescent="0.35">
      <c r="A29">
        <f t="shared" si="2"/>
        <v>11</v>
      </c>
      <c r="B29" s="70" t="str">
        <f>'Week 1'!B29</f>
        <v>Chad</v>
      </c>
      <c r="C29" s="95" t="s">
        <v>129</v>
      </c>
      <c r="D29" s="96">
        <v>13</v>
      </c>
      <c r="E29" s="95" t="s">
        <v>153</v>
      </c>
      <c r="F29" s="96">
        <v>1</v>
      </c>
      <c r="G29" s="95" t="s">
        <v>147</v>
      </c>
      <c r="H29" s="96">
        <v>9</v>
      </c>
      <c r="I29" s="95" t="s">
        <v>163</v>
      </c>
      <c r="J29" s="96">
        <v>3</v>
      </c>
      <c r="K29" s="95" t="s">
        <v>127</v>
      </c>
      <c r="L29" s="96">
        <v>12</v>
      </c>
      <c r="M29" s="95" t="s">
        <v>137</v>
      </c>
      <c r="N29" s="96">
        <v>14</v>
      </c>
      <c r="O29" s="95" t="s">
        <v>133</v>
      </c>
      <c r="P29" s="96">
        <v>4</v>
      </c>
      <c r="Q29" s="95" t="s">
        <v>154</v>
      </c>
      <c r="R29" s="96">
        <v>6</v>
      </c>
      <c r="S29" s="95" t="s">
        <v>143</v>
      </c>
      <c r="T29" s="96">
        <v>7</v>
      </c>
      <c r="U29" s="95" t="s">
        <v>136</v>
      </c>
      <c r="V29" s="96">
        <v>15</v>
      </c>
      <c r="W29" s="95" t="s">
        <v>155</v>
      </c>
      <c r="X29" s="96">
        <v>5</v>
      </c>
      <c r="Y29" s="95" t="s">
        <v>145</v>
      </c>
      <c r="Z29" s="96">
        <v>11</v>
      </c>
      <c r="AA29" s="95" t="s">
        <v>162</v>
      </c>
      <c r="AB29" s="96">
        <v>2</v>
      </c>
      <c r="AC29" s="95" t="s">
        <v>152</v>
      </c>
      <c r="AD29" s="96">
        <v>16</v>
      </c>
      <c r="AE29" s="95" t="s">
        <v>144</v>
      </c>
      <c r="AF29" s="96">
        <v>8</v>
      </c>
      <c r="AG29" s="95" t="s">
        <v>149</v>
      </c>
      <c r="AH29" s="96">
        <v>10</v>
      </c>
      <c r="AI29" s="47">
        <f t="shared" si="0"/>
        <v>136</v>
      </c>
      <c r="AJ29" s="48">
        <f t="shared" si="1"/>
        <v>121</v>
      </c>
    </row>
    <row r="30" spans="1:36" ht="15.65" thickBot="1" x14ac:dyDescent="0.35">
      <c r="B30" s="27" t="s">
        <v>15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64"/>
      <c r="AJ30" s="29"/>
    </row>
    <row r="31" spans="1:36" ht="15.65" thickBot="1" x14ac:dyDescent="0.35">
      <c r="C31" s="184" t="s">
        <v>56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  <c r="AJ31" s="17"/>
    </row>
    <row r="32" spans="1:36" x14ac:dyDescent="0.3">
      <c r="F32" t="s">
        <v>17</v>
      </c>
    </row>
    <row r="35" spans="2:36" ht="15.65" thickBot="1" x14ac:dyDescent="0.35"/>
    <row r="36" spans="2:36" ht="15.65" thickBot="1" x14ac:dyDescent="0.35">
      <c r="B36" s="21" t="s">
        <v>0</v>
      </c>
      <c r="C36" s="183" t="s">
        <v>129</v>
      </c>
      <c r="D36" s="183"/>
      <c r="E36" s="191" t="s">
        <v>153</v>
      </c>
      <c r="F36" s="192"/>
      <c r="G36" s="191" t="s">
        <v>147</v>
      </c>
      <c r="H36" s="192"/>
      <c r="I36" s="191" t="s">
        <v>163</v>
      </c>
      <c r="J36" s="192"/>
      <c r="K36" s="191" t="s">
        <v>127</v>
      </c>
      <c r="L36" s="192"/>
      <c r="M36" s="191" t="s">
        <v>137</v>
      </c>
      <c r="N36" s="192"/>
      <c r="O36" s="191" t="s">
        <v>134</v>
      </c>
      <c r="P36" s="192"/>
      <c r="Q36" s="191" t="s">
        <v>154</v>
      </c>
      <c r="R36" s="192"/>
      <c r="S36" s="191" t="s">
        <v>143</v>
      </c>
      <c r="T36" s="192"/>
      <c r="U36" s="191" t="s">
        <v>136</v>
      </c>
      <c r="V36" s="192"/>
      <c r="W36" s="191" t="s">
        <v>155</v>
      </c>
      <c r="X36" s="192"/>
      <c r="Y36" s="191" t="s">
        <v>198</v>
      </c>
      <c r="Z36" s="192"/>
      <c r="AA36" s="191" t="s">
        <v>162</v>
      </c>
      <c r="AB36" s="192"/>
      <c r="AC36" s="191" t="s">
        <v>152</v>
      </c>
      <c r="AD36" s="192"/>
      <c r="AE36" s="191" t="s">
        <v>144</v>
      </c>
      <c r="AF36" s="192"/>
      <c r="AG36" s="191" t="s">
        <v>149</v>
      </c>
      <c r="AH36" s="177"/>
      <c r="AI36" s="18"/>
    </row>
    <row r="37" spans="2:36" x14ac:dyDescent="0.3">
      <c r="B37" s="20" t="str">
        <f t="shared" ref="B37:B62" si="3">B4</f>
        <v>Tyson</v>
      </c>
      <c r="C37" s="174">
        <f t="shared" ref="C37:AG37" si="4">IF(C4=C$36,D4,"-")</f>
        <v>11</v>
      </c>
      <c r="D37" s="174"/>
      <c r="E37" s="174">
        <f t="shared" si="4"/>
        <v>4</v>
      </c>
      <c r="F37" s="174"/>
      <c r="G37" s="174">
        <f t="shared" si="4"/>
        <v>14</v>
      </c>
      <c r="H37" s="174"/>
      <c r="I37" s="174">
        <f t="shared" si="4"/>
        <v>6</v>
      </c>
      <c r="J37" s="174"/>
      <c r="K37" s="174">
        <f t="shared" si="4"/>
        <v>7</v>
      </c>
      <c r="L37" s="174"/>
      <c r="M37" s="174">
        <f t="shared" si="4"/>
        <v>13</v>
      </c>
      <c r="N37" s="174"/>
      <c r="O37" s="174">
        <f t="shared" si="4"/>
        <v>12</v>
      </c>
      <c r="P37" s="174"/>
      <c r="Q37" s="174">
        <f t="shared" si="4"/>
        <v>8</v>
      </c>
      <c r="R37" s="174"/>
      <c r="S37" s="174" t="str">
        <f t="shared" si="4"/>
        <v>-</v>
      </c>
      <c r="T37" s="174"/>
      <c r="U37" s="174">
        <f t="shared" si="4"/>
        <v>15</v>
      </c>
      <c r="V37" s="174"/>
      <c r="W37" s="174">
        <f t="shared" si="4"/>
        <v>9</v>
      </c>
      <c r="X37" s="174"/>
      <c r="Y37" s="174" t="str">
        <f t="shared" si="4"/>
        <v>-</v>
      </c>
      <c r="Z37" s="174"/>
      <c r="AA37" s="174">
        <f t="shared" si="4"/>
        <v>1</v>
      </c>
      <c r="AB37" s="174"/>
      <c r="AC37" s="174">
        <f t="shared" si="4"/>
        <v>16</v>
      </c>
      <c r="AD37" s="174"/>
      <c r="AE37" s="174" t="str">
        <f t="shared" si="4"/>
        <v>-</v>
      </c>
      <c r="AF37" s="174"/>
      <c r="AG37" s="174" t="str">
        <f t="shared" si="4"/>
        <v>-</v>
      </c>
      <c r="AH37" s="174"/>
      <c r="AJ37" s="19">
        <f t="shared" ref="AJ37:AJ62" si="5">COUNTIF(C37:AH37,"&gt;=1")</f>
        <v>12</v>
      </c>
    </row>
    <row r="38" spans="2:36" x14ac:dyDescent="0.3">
      <c r="B38" s="91" t="str">
        <f t="shared" si="3"/>
        <v>Ben</v>
      </c>
      <c r="C38" s="172">
        <f t="shared" ref="C38:AG38" si="6">IF(C5=C$36,D5,"-")</f>
        <v>11</v>
      </c>
      <c r="D38" s="172"/>
      <c r="E38" s="172" t="str">
        <f t="shared" si="6"/>
        <v>-</v>
      </c>
      <c r="F38" s="172"/>
      <c r="G38" s="172" t="str">
        <f t="shared" si="6"/>
        <v>-</v>
      </c>
      <c r="H38" s="172"/>
      <c r="I38" s="172">
        <f t="shared" si="6"/>
        <v>10</v>
      </c>
      <c r="J38" s="172"/>
      <c r="K38" s="172">
        <f t="shared" si="6"/>
        <v>12</v>
      </c>
      <c r="L38" s="172"/>
      <c r="M38" s="172">
        <f t="shared" si="6"/>
        <v>14</v>
      </c>
      <c r="N38" s="172"/>
      <c r="O38" s="172">
        <f t="shared" si="6"/>
        <v>4</v>
      </c>
      <c r="P38" s="172"/>
      <c r="Q38" s="172">
        <f t="shared" si="6"/>
        <v>3</v>
      </c>
      <c r="R38" s="172"/>
      <c r="S38" s="172" t="str">
        <f t="shared" si="6"/>
        <v>-</v>
      </c>
      <c r="T38" s="172"/>
      <c r="U38" s="172">
        <f t="shared" si="6"/>
        <v>13</v>
      </c>
      <c r="V38" s="172"/>
      <c r="W38" s="172">
        <f t="shared" si="6"/>
        <v>16</v>
      </c>
      <c r="X38" s="172"/>
      <c r="Y38" s="172" t="str">
        <f t="shared" si="6"/>
        <v>-</v>
      </c>
      <c r="Z38" s="172"/>
      <c r="AA38" s="172">
        <f t="shared" si="6"/>
        <v>2</v>
      </c>
      <c r="AB38" s="172"/>
      <c r="AC38" s="172">
        <f t="shared" si="6"/>
        <v>7</v>
      </c>
      <c r="AD38" s="172"/>
      <c r="AE38" s="172">
        <f t="shared" si="6"/>
        <v>15</v>
      </c>
      <c r="AF38" s="172"/>
      <c r="AG38" s="172" t="str">
        <f t="shared" si="6"/>
        <v>-</v>
      </c>
      <c r="AH38" s="172"/>
      <c r="AJ38" s="19">
        <f t="shared" si="5"/>
        <v>11</v>
      </c>
    </row>
    <row r="39" spans="2:36" x14ac:dyDescent="0.3">
      <c r="B39" s="10" t="str">
        <f t="shared" si="3"/>
        <v>Trevor</v>
      </c>
      <c r="C39" s="174">
        <f t="shared" ref="C39:AG39" si="7">IF(C6=C$36,D6,"-")</f>
        <v>13</v>
      </c>
      <c r="D39" s="174"/>
      <c r="E39" s="174" t="str">
        <f t="shared" si="7"/>
        <v>-</v>
      </c>
      <c r="F39" s="174"/>
      <c r="G39" s="174" t="str">
        <f t="shared" si="7"/>
        <v>-</v>
      </c>
      <c r="H39" s="174"/>
      <c r="I39" s="174">
        <f t="shared" si="7"/>
        <v>6</v>
      </c>
      <c r="J39" s="174"/>
      <c r="K39" s="174">
        <f t="shared" si="7"/>
        <v>14</v>
      </c>
      <c r="L39" s="174"/>
      <c r="M39" s="174">
        <f t="shared" si="7"/>
        <v>15</v>
      </c>
      <c r="N39" s="174"/>
      <c r="O39" s="174" t="str">
        <f t="shared" si="7"/>
        <v>-</v>
      </c>
      <c r="P39" s="174"/>
      <c r="Q39" s="174">
        <f t="shared" si="7"/>
        <v>11</v>
      </c>
      <c r="R39" s="174"/>
      <c r="S39" s="174">
        <f t="shared" si="7"/>
        <v>8</v>
      </c>
      <c r="T39" s="174"/>
      <c r="U39" s="174">
        <f t="shared" si="7"/>
        <v>16</v>
      </c>
      <c r="V39" s="174"/>
      <c r="W39" s="174">
        <f t="shared" si="7"/>
        <v>12</v>
      </c>
      <c r="X39" s="174"/>
      <c r="Y39" s="174">
        <f t="shared" si="7"/>
        <v>3</v>
      </c>
      <c r="Z39" s="174"/>
      <c r="AA39" s="174" t="str">
        <f t="shared" si="7"/>
        <v>-</v>
      </c>
      <c r="AB39" s="174"/>
      <c r="AC39" s="174">
        <f t="shared" si="7"/>
        <v>7</v>
      </c>
      <c r="AD39" s="174"/>
      <c r="AE39" s="174">
        <f t="shared" si="7"/>
        <v>10</v>
      </c>
      <c r="AF39" s="174"/>
      <c r="AG39" s="174">
        <f t="shared" si="7"/>
        <v>4</v>
      </c>
      <c r="AH39" s="174"/>
      <c r="AJ39" s="19">
        <f t="shared" si="5"/>
        <v>12</v>
      </c>
    </row>
    <row r="40" spans="2:36" x14ac:dyDescent="0.3">
      <c r="B40" s="91" t="str">
        <f t="shared" si="3"/>
        <v>Alex</v>
      </c>
      <c r="C40" s="172">
        <f t="shared" ref="C40:AG40" si="8">IF(C7=C$36,D7,"-")</f>
        <v>10</v>
      </c>
      <c r="D40" s="172"/>
      <c r="E40" s="172" t="str">
        <f t="shared" si="8"/>
        <v>-</v>
      </c>
      <c r="F40" s="172"/>
      <c r="G40" s="172">
        <f t="shared" si="8"/>
        <v>1</v>
      </c>
      <c r="H40" s="172"/>
      <c r="I40" s="172">
        <f t="shared" si="8"/>
        <v>8</v>
      </c>
      <c r="J40" s="172"/>
      <c r="K40" s="172">
        <f t="shared" si="8"/>
        <v>14</v>
      </c>
      <c r="L40" s="172"/>
      <c r="M40" s="172">
        <f t="shared" si="8"/>
        <v>15</v>
      </c>
      <c r="N40" s="172"/>
      <c r="O40" s="172">
        <f t="shared" si="8"/>
        <v>2</v>
      </c>
      <c r="P40" s="172"/>
      <c r="Q40" s="172">
        <f t="shared" si="8"/>
        <v>12</v>
      </c>
      <c r="R40" s="172"/>
      <c r="S40" s="172">
        <f t="shared" si="8"/>
        <v>6</v>
      </c>
      <c r="T40" s="172"/>
      <c r="U40" s="172">
        <f t="shared" si="8"/>
        <v>16</v>
      </c>
      <c r="V40" s="172"/>
      <c r="W40" s="172">
        <f t="shared" si="8"/>
        <v>7</v>
      </c>
      <c r="X40" s="172"/>
      <c r="Y40" s="172">
        <f t="shared" si="8"/>
        <v>3</v>
      </c>
      <c r="Z40" s="172"/>
      <c r="AA40" s="172">
        <f t="shared" si="8"/>
        <v>11</v>
      </c>
      <c r="AB40" s="172"/>
      <c r="AC40" s="172">
        <f t="shared" si="8"/>
        <v>13</v>
      </c>
      <c r="AD40" s="172"/>
      <c r="AE40" s="172">
        <f t="shared" si="8"/>
        <v>9</v>
      </c>
      <c r="AF40" s="172"/>
      <c r="AG40" s="172" t="str">
        <f t="shared" si="8"/>
        <v>-</v>
      </c>
      <c r="AH40" s="172"/>
      <c r="AJ40" s="19">
        <f t="shared" si="5"/>
        <v>14</v>
      </c>
    </row>
    <row r="41" spans="2:36" x14ac:dyDescent="0.3">
      <c r="B41" s="10" t="str">
        <f t="shared" si="3"/>
        <v>Katelyn</v>
      </c>
      <c r="C41" s="174">
        <f t="shared" ref="C41:AG41" si="9">IF(C8=C$36,D8,"-")</f>
        <v>13</v>
      </c>
      <c r="D41" s="174"/>
      <c r="E41" s="174" t="str">
        <f t="shared" si="9"/>
        <v>-</v>
      </c>
      <c r="F41" s="174"/>
      <c r="G41" s="174">
        <f t="shared" si="9"/>
        <v>7</v>
      </c>
      <c r="H41" s="174"/>
      <c r="I41" s="174">
        <f t="shared" si="9"/>
        <v>12</v>
      </c>
      <c r="J41" s="174"/>
      <c r="K41" s="174">
        <f t="shared" si="9"/>
        <v>8</v>
      </c>
      <c r="L41" s="174"/>
      <c r="M41" s="174">
        <f t="shared" si="9"/>
        <v>15</v>
      </c>
      <c r="N41" s="174"/>
      <c r="O41" s="174">
        <f t="shared" si="9"/>
        <v>6</v>
      </c>
      <c r="P41" s="174"/>
      <c r="Q41" s="174">
        <f t="shared" si="9"/>
        <v>10</v>
      </c>
      <c r="R41" s="174"/>
      <c r="S41" s="174" t="str">
        <f t="shared" si="9"/>
        <v>-</v>
      </c>
      <c r="T41" s="174"/>
      <c r="U41" s="174">
        <f t="shared" si="9"/>
        <v>16</v>
      </c>
      <c r="V41" s="174"/>
      <c r="W41" s="174">
        <f t="shared" si="9"/>
        <v>14</v>
      </c>
      <c r="X41" s="174"/>
      <c r="Y41" s="174">
        <f t="shared" si="9"/>
        <v>3</v>
      </c>
      <c r="Z41" s="174"/>
      <c r="AA41" s="174" t="str">
        <f t="shared" si="9"/>
        <v>-</v>
      </c>
      <c r="AB41" s="174"/>
      <c r="AC41" s="174">
        <f t="shared" si="9"/>
        <v>9</v>
      </c>
      <c r="AD41" s="174"/>
      <c r="AE41" s="174">
        <f t="shared" si="9"/>
        <v>11</v>
      </c>
      <c r="AF41" s="174"/>
      <c r="AG41" s="174">
        <f t="shared" si="9"/>
        <v>5</v>
      </c>
      <c r="AH41" s="174"/>
      <c r="AJ41" s="19">
        <f t="shared" si="5"/>
        <v>13</v>
      </c>
    </row>
    <row r="42" spans="2:36" x14ac:dyDescent="0.3">
      <c r="B42" s="91" t="str">
        <f t="shared" si="3"/>
        <v>Shelby</v>
      </c>
      <c r="C42" s="172">
        <f t="shared" ref="C42:AG42" si="10">IF(C9=C$36,D9,"-")</f>
        <v>9</v>
      </c>
      <c r="D42" s="172"/>
      <c r="E42" s="172" t="str">
        <f t="shared" si="10"/>
        <v>-</v>
      </c>
      <c r="F42" s="172"/>
      <c r="G42" s="172">
        <f t="shared" si="10"/>
        <v>6</v>
      </c>
      <c r="H42" s="172"/>
      <c r="I42" s="172">
        <f t="shared" si="10"/>
        <v>10</v>
      </c>
      <c r="J42" s="172"/>
      <c r="K42" s="172">
        <f t="shared" si="10"/>
        <v>7</v>
      </c>
      <c r="L42" s="172"/>
      <c r="M42" s="172">
        <f t="shared" si="10"/>
        <v>11</v>
      </c>
      <c r="N42" s="172"/>
      <c r="O42" s="172" t="str">
        <f t="shared" si="10"/>
        <v>-</v>
      </c>
      <c r="P42" s="172"/>
      <c r="Q42" s="172" t="str">
        <f t="shared" si="10"/>
        <v>-</v>
      </c>
      <c r="R42" s="172"/>
      <c r="S42" s="172">
        <f t="shared" si="10"/>
        <v>5</v>
      </c>
      <c r="T42" s="172"/>
      <c r="U42" s="172">
        <f t="shared" si="10"/>
        <v>13</v>
      </c>
      <c r="V42" s="172"/>
      <c r="W42" s="172" t="str">
        <f t="shared" si="10"/>
        <v>-</v>
      </c>
      <c r="X42" s="172"/>
      <c r="Y42" s="172" t="str">
        <f t="shared" si="10"/>
        <v>-</v>
      </c>
      <c r="Z42" s="172"/>
      <c r="AA42" s="172" t="str">
        <f t="shared" si="10"/>
        <v>-</v>
      </c>
      <c r="AB42" s="172"/>
      <c r="AC42" s="172">
        <f t="shared" si="10"/>
        <v>15</v>
      </c>
      <c r="AD42" s="172"/>
      <c r="AE42" s="172">
        <f t="shared" si="10"/>
        <v>14</v>
      </c>
      <c r="AF42" s="172"/>
      <c r="AG42" s="172" t="str">
        <f t="shared" si="10"/>
        <v>-</v>
      </c>
      <c r="AH42" s="172"/>
      <c r="AJ42" s="19">
        <f t="shared" si="5"/>
        <v>9</v>
      </c>
    </row>
    <row r="43" spans="2:36" x14ac:dyDescent="0.3">
      <c r="B43" s="10" t="str">
        <f t="shared" si="3"/>
        <v>Chris</v>
      </c>
      <c r="C43" s="174">
        <f t="shared" ref="C43:AG43" si="11">IF(C10=C$36,D10,"-")</f>
        <v>16</v>
      </c>
      <c r="D43" s="174"/>
      <c r="E43" s="174" t="str">
        <f t="shared" si="11"/>
        <v>-</v>
      </c>
      <c r="F43" s="174"/>
      <c r="G43" s="174">
        <f t="shared" si="11"/>
        <v>2</v>
      </c>
      <c r="H43" s="174"/>
      <c r="I43" s="174">
        <f t="shared" si="11"/>
        <v>3</v>
      </c>
      <c r="J43" s="174"/>
      <c r="K43" s="174">
        <f t="shared" si="11"/>
        <v>15</v>
      </c>
      <c r="L43" s="174"/>
      <c r="M43" s="174">
        <f t="shared" si="11"/>
        <v>14</v>
      </c>
      <c r="N43" s="174"/>
      <c r="O43" s="174" t="str">
        <f t="shared" si="11"/>
        <v>-</v>
      </c>
      <c r="P43" s="174"/>
      <c r="Q43" s="174">
        <f t="shared" si="11"/>
        <v>13</v>
      </c>
      <c r="R43" s="174"/>
      <c r="S43" s="174" t="str">
        <f t="shared" si="11"/>
        <v>-</v>
      </c>
      <c r="T43" s="174"/>
      <c r="U43" s="174">
        <f t="shared" si="11"/>
        <v>12</v>
      </c>
      <c r="V43" s="174"/>
      <c r="W43" s="174">
        <f t="shared" si="11"/>
        <v>11</v>
      </c>
      <c r="X43" s="174"/>
      <c r="Y43" s="174" t="str">
        <f t="shared" si="11"/>
        <v>-</v>
      </c>
      <c r="Z43" s="174"/>
      <c r="AA43" s="174" t="str">
        <f t="shared" si="11"/>
        <v>-</v>
      </c>
      <c r="AB43" s="174"/>
      <c r="AC43" s="174">
        <f t="shared" si="11"/>
        <v>10</v>
      </c>
      <c r="AD43" s="174"/>
      <c r="AE43" s="174">
        <f t="shared" si="11"/>
        <v>9</v>
      </c>
      <c r="AF43" s="174"/>
      <c r="AG43" s="174">
        <f t="shared" si="11"/>
        <v>8</v>
      </c>
      <c r="AH43" s="174"/>
      <c r="AJ43" s="19">
        <f t="shared" si="5"/>
        <v>11</v>
      </c>
    </row>
    <row r="44" spans="2:36" x14ac:dyDescent="0.3">
      <c r="B44" s="91" t="str">
        <f t="shared" si="3"/>
        <v>Jeremy</v>
      </c>
      <c r="C44" s="172">
        <f t="shared" ref="C44:AG44" si="12">IF(C11=C$36,D11,"-")</f>
        <v>8</v>
      </c>
      <c r="D44" s="172"/>
      <c r="E44" s="172" t="str">
        <f t="shared" si="12"/>
        <v>-</v>
      </c>
      <c r="F44" s="172"/>
      <c r="G44" s="172">
        <f t="shared" si="12"/>
        <v>7</v>
      </c>
      <c r="H44" s="172"/>
      <c r="I44" s="172">
        <f t="shared" si="12"/>
        <v>13</v>
      </c>
      <c r="J44" s="172"/>
      <c r="K44" s="172" t="str">
        <f t="shared" si="12"/>
        <v>-</v>
      </c>
      <c r="L44" s="172"/>
      <c r="M44" s="172">
        <f t="shared" si="12"/>
        <v>16</v>
      </c>
      <c r="N44" s="172"/>
      <c r="O44" s="172">
        <f t="shared" si="12"/>
        <v>12</v>
      </c>
      <c r="P44" s="172"/>
      <c r="Q44" s="172">
        <f t="shared" si="12"/>
        <v>6</v>
      </c>
      <c r="R44" s="172"/>
      <c r="S44" s="172" t="str">
        <f t="shared" si="12"/>
        <v>-</v>
      </c>
      <c r="T44" s="172"/>
      <c r="U44" s="172">
        <f t="shared" si="12"/>
        <v>15</v>
      </c>
      <c r="V44" s="172"/>
      <c r="W44" s="172">
        <f t="shared" si="12"/>
        <v>9</v>
      </c>
      <c r="X44" s="172"/>
      <c r="Y44" s="172">
        <f t="shared" si="12"/>
        <v>1</v>
      </c>
      <c r="Z44" s="172"/>
      <c r="AA44" s="172" t="str">
        <f t="shared" si="12"/>
        <v>-</v>
      </c>
      <c r="AB44" s="172"/>
      <c r="AC44" s="172">
        <f t="shared" si="12"/>
        <v>11</v>
      </c>
      <c r="AD44" s="172"/>
      <c r="AE44" s="172">
        <f t="shared" si="12"/>
        <v>10</v>
      </c>
      <c r="AF44" s="172"/>
      <c r="AG44" s="172" t="str">
        <f t="shared" si="12"/>
        <v>-</v>
      </c>
      <c r="AH44" s="172"/>
      <c r="AJ44" s="19">
        <f t="shared" si="5"/>
        <v>11</v>
      </c>
    </row>
    <row r="45" spans="2:36" x14ac:dyDescent="0.3">
      <c r="B45" s="10" t="str">
        <f t="shared" si="3"/>
        <v>Sam</v>
      </c>
      <c r="C45" s="174" t="str">
        <f t="shared" ref="C45:AG45" si="13">IF(C12=C$36,D12,"-")</f>
        <v>-</v>
      </c>
      <c r="D45" s="174"/>
      <c r="E45" s="174" t="str">
        <f t="shared" si="13"/>
        <v>-</v>
      </c>
      <c r="F45" s="174"/>
      <c r="G45" s="174" t="str">
        <f t="shared" si="13"/>
        <v>-</v>
      </c>
      <c r="H45" s="174"/>
      <c r="I45" s="174" t="str">
        <f t="shared" si="13"/>
        <v>-</v>
      </c>
      <c r="J45" s="174"/>
      <c r="K45" s="174" t="str">
        <f t="shared" si="13"/>
        <v>-</v>
      </c>
      <c r="L45" s="174"/>
      <c r="M45" s="174" t="str">
        <f t="shared" si="13"/>
        <v>-</v>
      </c>
      <c r="N45" s="174"/>
      <c r="O45" s="174" t="str">
        <f t="shared" si="13"/>
        <v>-</v>
      </c>
      <c r="P45" s="174"/>
      <c r="Q45" s="174" t="str">
        <f t="shared" si="13"/>
        <v>-</v>
      </c>
      <c r="R45" s="174"/>
      <c r="S45" s="174" t="str">
        <f t="shared" si="13"/>
        <v>-</v>
      </c>
      <c r="T45" s="174"/>
      <c r="U45" s="174" t="str">
        <f t="shared" si="13"/>
        <v>-</v>
      </c>
      <c r="V45" s="174"/>
      <c r="W45" s="174" t="str">
        <f t="shared" si="13"/>
        <v>-</v>
      </c>
      <c r="X45" s="174"/>
      <c r="Y45" s="174" t="str">
        <f t="shared" si="13"/>
        <v>-</v>
      </c>
      <c r="Z45" s="174"/>
      <c r="AA45" s="174" t="str">
        <f t="shared" si="13"/>
        <v>-</v>
      </c>
      <c r="AB45" s="174"/>
      <c r="AC45" s="174" t="str">
        <f t="shared" si="13"/>
        <v>-</v>
      </c>
      <c r="AD45" s="174"/>
      <c r="AE45" s="174" t="str">
        <f t="shared" si="13"/>
        <v>-</v>
      </c>
      <c r="AF45" s="174"/>
      <c r="AG45" s="174" t="str">
        <f t="shared" si="13"/>
        <v>-</v>
      </c>
      <c r="AH45" s="174"/>
      <c r="AJ45" s="19">
        <f t="shared" si="5"/>
        <v>0</v>
      </c>
    </row>
    <row r="46" spans="2:36" x14ac:dyDescent="0.3">
      <c r="B46" s="91" t="str">
        <f t="shared" si="3"/>
        <v>Cody</v>
      </c>
      <c r="C46" s="172">
        <f t="shared" ref="C46:AG46" si="14">IF(C13=C$36,D13,"-")</f>
        <v>10</v>
      </c>
      <c r="D46" s="172"/>
      <c r="E46" s="172" t="str">
        <f t="shared" si="14"/>
        <v>-</v>
      </c>
      <c r="F46" s="172"/>
      <c r="G46" s="172">
        <f t="shared" si="14"/>
        <v>3</v>
      </c>
      <c r="H46" s="172"/>
      <c r="I46" s="172">
        <f t="shared" si="14"/>
        <v>8</v>
      </c>
      <c r="J46" s="172"/>
      <c r="K46" s="172">
        <f t="shared" si="14"/>
        <v>4</v>
      </c>
      <c r="L46" s="172"/>
      <c r="M46" s="172">
        <f t="shared" si="14"/>
        <v>15</v>
      </c>
      <c r="N46" s="172"/>
      <c r="O46" s="172">
        <f t="shared" si="14"/>
        <v>7</v>
      </c>
      <c r="P46" s="172"/>
      <c r="Q46" s="172">
        <f t="shared" si="14"/>
        <v>12</v>
      </c>
      <c r="R46" s="172"/>
      <c r="S46" s="172" t="str">
        <f t="shared" si="14"/>
        <v>-</v>
      </c>
      <c r="T46" s="172"/>
      <c r="U46" s="172">
        <f t="shared" si="14"/>
        <v>16</v>
      </c>
      <c r="V46" s="172"/>
      <c r="W46" s="172">
        <f t="shared" si="14"/>
        <v>14</v>
      </c>
      <c r="X46" s="172"/>
      <c r="Y46" s="172">
        <f t="shared" si="14"/>
        <v>5</v>
      </c>
      <c r="Z46" s="172"/>
      <c r="AA46" s="172">
        <f t="shared" si="14"/>
        <v>1</v>
      </c>
      <c r="AB46" s="172"/>
      <c r="AC46" s="172">
        <f t="shared" si="14"/>
        <v>13</v>
      </c>
      <c r="AD46" s="172"/>
      <c r="AE46" s="172">
        <f t="shared" si="14"/>
        <v>11</v>
      </c>
      <c r="AF46" s="172"/>
      <c r="AG46" s="172" t="str">
        <f t="shared" si="14"/>
        <v>-</v>
      </c>
      <c r="AH46" s="172"/>
      <c r="AJ46" s="19">
        <f t="shared" si="5"/>
        <v>13</v>
      </c>
    </row>
    <row r="47" spans="2:36" x14ac:dyDescent="0.3">
      <c r="B47" s="10" t="str">
        <f t="shared" si="3"/>
        <v>Tom</v>
      </c>
      <c r="C47" s="174">
        <f t="shared" ref="C47:AG47" si="15">IF(C14=C$36,D14,"-")</f>
        <v>16</v>
      </c>
      <c r="D47" s="174"/>
      <c r="E47" s="174" t="str">
        <f t="shared" si="15"/>
        <v>-</v>
      </c>
      <c r="F47" s="174"/>
      <c r="G47" s="174">
        <f t="shared" si="15"/>
        <v>3</v>
      </c>
      <c r="H47" s="174"/>
      <c r="I47" s="174">
        <f t="shared" si="15"/>
        <v>9</v>
      </c>
      <c r="J47" s="174"/>
      <c r="K47" s="174">
        <f t="shared" si="15"/>
        <v>5</v>
      </c>
      <c r="L47" s="174"/>
      <c r="M47" s="174">
        <f t="shared" si="15"/>
        <v>15</v>
      </c>
      <c r="N47" s="174"/>
      <c r="O47" s="174">
        <f t="shared" si="15"/>
        <v>6</v>
      </c>
      <c r="P47" s="174"/>
      <c r="Q47" s="174">
        <f t="shared" si="15"/>
        <v>14</v>
      </c>
      <c r="R47" s="174"/>
      <c r="S47" s="174" t="str">
        <f t="shared" si="15"/>
        <v>-</v>
      </c>
      <c r="T47" s="174"/>
      <c r="U47" s="174">
        <f t="shared" si="15"/>
        <v>13</v>
      </c>
      <c r="V47" s="174"/>
      <c r="W47" s="174">
        <f t="shared" si="15"/>
        <v>2</v>
      </c>
      <c r="X47" s="174"/>
      <c r="Y47" s="174" t="str">
        <f t="shared" si="15"/>
        <v>-</v>
      </c>
      <c r="Z47" s="174"/>
      <c r="AA47" s="174">
        <f t="shared" si="15"/>
        <v>8</v>
      </c>
      <c r="AB47" s="174"/>
      <c r="AC47" s="174">
        <f t="shared" si="15"/>
        <v>11</v>
      </c>
      <c r="AD47" s="174"/>
      <c r="AE47" s="174">
        <f t="shared" si="15"/>
        <v>10</v>
      </c>
      <c r="AF47" s="174"/>
      <c r="AG47" s="174">
        <f t="shared" si="15"/>
        <v>12</v>
      </c>
      <c r="AH47" s="174"/>
      <c r="AJ47" s="19">
        <f t="shared" si="5"/>
        <v>13</v>
      </c>
    </row>
    <row r="48" spans="2:36" x14ac:dyDescent="0.3">
      <c r="B48" s="91" t="str">
        <f t="shared" si="3"/>
        <v>Austin</v>
      </c>
      <c r="C48" s="172">
        <f t="shared" ref="C48:AG48" si="16">IF(C15=C$36,D15,"-")</f>
        <v>14</v>
      </c>
      <c r="D48" s="172"/>
      <c r="E48" s="172" t="str">
        <f t="shared" si="16"/>
        <v>-</v>
      </c>
      <c r="F48" s="172"/>
      <c r="G48" s="172">
        <f t="shared" si="16"/>
        <v>13</v>
      </c>
      <c r="H48" s="172"/>
      <c r="I48" s="172">
        <f t="shared" si="16"/>
        <v>1</v>
      </c>
      <c r="J48" s="172"/>
      <c r="K48" s="172">
        <f t="shared" si="16"/>
        <v>12</v>
      </c>
      <c r="L48" s="172"/>
      <c r="M48" s="172">
        <f t="shared" si="16"/>
        <v>16</v>
      </c>
      <c r="N48" s="172"/>
      <c r="O48" s="172">
        <f t="shared" si="16"/>
        <v>11</v>
      </c>
      <c r="P48" s="172"/>
      <c r="Q48" s="172">
        <f t="shared" si="16"/>
        <v>6</v>
      </c>
      <c r="R48" s="172"/>
      <c r="S48" s="172" t="str">
        <f t="shared" si="16"/>
        <v>-</v>
      </c>
      <c r="T48" s="172"/>
      <c r="U48" s="172">
        <f t="shared" si="16"/>
        <v>15</v>
      </c>
      <c r="V48" s="172"/>
      <c r="W48" s="172">
        <f t="shared" si="16"/>
        <v>8</v>
      </c>
      <c r="X48" s="172"/>
      <c r="Y48" s="172">
        <f t="shared" si="16"/>
        <v>9</v>
      </c>
      <c r="Z48" s="172"/>
      <c r="AA48" s="172">
        <f t="shared" si="16"/>
        <v>4</v>
      </c>
      <c r="AB48" s="172"/>
      <c r="AC48" s="172">
        <f t="shared" si="16"/>
        <v>10</v>
      </c>
      <c r="AD48" s="172"/>
      <c r="AE48" s="172" t="str">
        <f t="shared" si="16"/>
        <v>-</v>
      </c>
      <c r="AF48" s="172"/>
      <c r="AG48" s="172">
        <f t="shared" si="16"/>
        <v>2</v>
      </c>
      <c r="AH48" s="172"/>
      <c r="AJ48" s="19">
        <f t="shared" si="5"/>
        <v>13</v>
      </c>
    </row>
    <row r="49" spans="2:36" x14ac:dyDescent="0.3">
      <c r="B49" s="10" t="str">
        <f t="shared" si="3"/>
        <v>Cecil</v>
      </c>
      <c r="C49" s="174">
        <f t="shared" ref="C49:AG49" si="17">IF(C16=C$36,D16,"-")</f>
        <v>11</v>
      </c>
      <c r="D49" s="174"/>
      <c r="E49" s="174" t="str">
        <f t="shared" si="17"/>
        <v>-</v>
      </c>
      <c r="F49" s="174"/>
      <c r="G49" s="174" t="str">
        <f t="shared" si="17"/>
        <v>-</v>
      </c>
      <c r="H49" s="174"/>
      <c r="I49" s="174">
        <f t="shared" si="17"/>
        <v>13</v>
      </c>
      <c r="J49" s="174"/>
      <c r="K49" s="174">
        <f t="shared" si="17"/>
        <v>4</v>
      </c>
      <c r="L49" s="174"/>
      <c r="M49" s="174">
        <f t="shared" si="17"/>
        <v>14</v>
      </c>
      <c r="N49" s="174"/>
      <c r="O49" s="174">
        <f t="shared" si="17"/>
        <v>8</v>
      </c>
      <c r="P49" s="174"/>
      <c r="Q49" s="174">
        <f t="shared" si="17"/>
        <v>6</v>
      </c>
      <c r="R49" s="174"/>
      <c r="S49" s="174" t="str">
        <f t="shared" si="17"/>
        <v>-</v>
      </c>
      <c r="T49" s="174"/>
      <c r="U49" s="174">
        <f t="shared" si="17"/>
        <v>16</v>
      </c>
      <c r="V49" s="174"/>
      <c r="W49" s="174">
        <f t="shared" si="17"/>
        <v>15</v>
      </c>
      <c r="X49" s="174"/>
      <c r="Y49" s="174">
        <f t="shared" si="17"/>
        <v>5</v>
      </c>
      <c r="Z49" s="174"/>
      <c r="AA49" s="174">
        <f t="shared" si="17"/>
        <v>12</v>
      </c>
      <c r="AB49" s="174"/>
      <c r="AC49" s="174">
        <f t="shared" si="17"/>
        <v>9</v>
      </c>
      <c r="AD49" s="174"/>
      <c r="AE49" s="174">
        <f t="shared" si="17"/>
        <v>7</v>
      </c>
      <c r="AF49" s="174"/>
      <c r="AG49" s="174">
        <f t="shared" si="17"/>
        <v>2</v>
      </c>
      <c r="AH49" s="174"/>
      <c r="AJ49" s="19">
        <f t="shared" si="5"/>
        <v>13</v>
      </c>
    </row>
    <row r="50" spans="2:36" x14ac:dyDescent="0.3">
      <c r="B50" s="91" t="str">
        <f t="shared" si="3"/>
        <v>Thadd</v>
      </c>
      <c r="C50" s="172">
        <f t="shared" ref="C50:AG50" si="18">IF(C17=C$36,D17,"-")</f>
        <v>11</v>
      </c>
      <c r="D50" s="172"/>
      <c r="E50" s="172">
        <f t="shared" si="18"/>
        <v>2</v>
      </c>
      <c r="F50" s="172"/>
      <c r="G50" s="172">
        <f t="shared" si="18"/>
        <v>14</v>
      </c>
      <c r="H50" s="172"/>
      <c r="I50" s="172" t="str">
        <f t="shared" si="18"/>
        <v>-</v>
      </c>
      <c r="J50" s="172"/>
      <c r="K50" s="172" t="str">
        <f t="shared" si="18"/>
        <v>-</v>
      </c>
      <c r="L50" s="172"/>
      <c r="M50" s="172">
        <f t="shared" si="18"/>
        <v>16</v>
      </c>
      <c r="N50" s="172"/>
      <c r="O50" s="172">
        <f t="shared" si="18"/>
        <v>9</v>
      </c>
      <c r="P50" s="172"/>
      <c r="Q50" s="172" t="str">
        <f t="shared" si="18"/>
        <v>-</v>
      </c>
      <c r="R50" s="172"/>
      <c r="S50" s="172">
        <f t="shared" si="18"/>
        <v>8</v>
      </c>
      <c r="T50" s="172"/>
      <c r="U50" s="172">
        <f t="shared" si="18"/>
        <v>15</v>
      </c>
      <c r="V50" s="172"/>
      <c r="W50" s="172" t="str">
        <f t="shared" si="18"/>
        <v>-</v>
      </c>
      <c r="X50" s="172"/>
      <c r="Y50" s="172">
        <f t="shared" si="18"/>
        <v>3</v>
      </c>
      <c r="Z50" s="172"/>
      <c r="AA50" s="172" t="str">
        <f t="shared" si="18"/>
        <v>-</v>
      </c>
      <c r="AB50" s="172"/>
      <c r="AC50" s="172">
        <f t="shared" si="18"/>
        <v>13</v>
      </c>
      <c r="AD50" s="172"/>
      <c r="AE50" s="172">
        <f t="shared" si="18"/>
        <v>12</v>
      </c>
      <c r="AF50" s="172"/>
      <c r="AG50" s="172">
        <f t="shared" si="18"/>
        <v>10</v>
      </c>
      <c r="AH50" s="172"/>
      <c r="AJ50" s="19">
        <f t="shared" si="5"/>
        <v>11</v>
      </c>
    </row>
    <row r="51" spans="2:36" x14ac:dyDescent="0.3">
      <c r="B51" s="10" t="str">
        <f t="shared" si="3"/>
        <v>Walker</v>
      </c>
      <c r="C51" s="174">
        <f t="shared" ref="C51:AG51" si="19">IF(C18=C$36,D18,"-")</f>
        <v>6</v>
      </c>
      <c r="D51" s="174"/>
      <c r="E51" s="174">
        <f t="shared" si="19"/>
        <v>1</v>
      </c>
      <c r="F51" s="174"/>
      <c r="G51" s="174">
        <f t="shared" si="19"/>
        <v>5</v>
      </c>
      <c r="H51" s="174"/>
      <c r="I51" s="174">
        <f t="shared" si="19"/>
        <v>13</v>
      </c>
      <c r="J51" s="174"/>
      <c r="K51" s="174">
        <f t="shared" si="19"/>
        <v>11</v>
      </c>
      <c r="L51" s="174"/>
      <c r="M51" s="174">
        <f t="shared" si="19"/>
        <v>12</v>
      </c>
      <c r="N51" s="174"/>
      <c r="O51" s="174" t="str">
        <f t="shared" si="19"/>
        <v>-</v>
      </c>
      <c r="P51" s="174"/>
      <c r="Q51" s="174">
        <f t="shared" si="19"/>
        <v>8</v>
      </c>
      <c r="R51" s="174"/>
      <c r="S51" s="174" t="str">
        <f t="shared" si="19"/>
        <v>-</v>
      </c>
      <c r="T51" s="174"/>
      <c r="U51" s="174">
        <f t="shared" si="19"/>
        <v>14</v>
      </c>
      <c r="V51" s="174"/>
      <c r="W51" s="174">
        <f t="shared" si="19"/>
        <v>15</v>
      </c>
      <c r="X51" s="174"/>
      <c r="Y51" s="174">
        <f t="shared" si="19"/>
        <v>2</v>
      </c>
      <c r="Z51" s="174"/>
      <c r="AA51" s="174">
        <f t="shared" si="19"/>
        <v>3</v>
      </c>
      <c r="AB51" s="174"/>
      <c r="AC51" s="174">
        <f t="shared" si="19"/>
        <v>16</v>
      </c>
      <c r="AD51" s="174"/>
      <c r="AE51" s="174">
        <f t="shared" si="19"/>
        <v>10</v>
      </c>
      <c r="AF51" s="174"/>
      <c r="AG51" s="174">
        <f t="shared" si="19"/>
        <v>9</v>
      </c>
      <c r="AH51" s="174"/>
      <c r="AJ51" s="19">
        <f t="shared" si="5"/>
        <v>14</v>
      </c>
    </row>
    <row r="52" spans="2:36" x14ac:dyDescent="0.3">
      <c r="B52" s="97" t="str">
        <f t="shared" si="3"/>
        <v>A. Little</v>
      </c>
      <c r="C52" s="172">
        <f t="shared" ref="C52:AG52" si="20">IF(C19=C$36,D19,"-")</f>
        <v>14</v>
      </c>
      <c r="D52" s="172"/>
      <c r="E52" s="172">
        <f t="shared" si="20"/>
        <v>2</v>
      </c>
      <c r="F52" s="172"/>
      <c r="G52" s="172">
        <f t="shared" si="20"/>
        <v>6</v>
      </c>
      <c r="H52" s="172"/>
      <c r="I52" s="172">
        <f t="shared" si="20"/>
        <v>5</v>
      </c>
      <c r="J52" s="172"/>
      <c r="K52" s="172">
        <f t="shared" si="20"/>
        <v>10</v>
      </c>
      <c r="L52" s="172"/>
      <c r="M52" s="172">
        <f t="shared" si="20"/>
        <v>15</v>
      </c>
      <c r="N52" s="172"/>
      <c r="O52" s="172">
        <f t="shared" si="20"/>
        <v>1</v>
      </c>
      <c r="P52" s="172"/>
      <c r="Q52" s="172">
        <f t="shared" si="20"/>
        <v>12</v>
      </c>
      <c r="R52" s="172"/>
      <c r="S52" s="172" t="str">
        <f t="shared" si="20"/>
        <v>-</v>
      </c>
      <c r="T52" s="172"/>
      <c r="U52" s="172">
        <f t="shared" si="20"/>
        <v>16</v>
      </c>
      <c r="V52" s="172"/>
      <c r="W52" s="172">
        <f t="shared" si="20"/>
        <v>13</v>
      </c>
      <c r="X52" s="172"/>
      <c r="Y52" s="172">
        <f t="shared" si="20"/>
        <v>3</v>
      </c>
      <c r="Z52" s="172"/>
      <c r="AA52" s="172" t="str">
        <f t="shared" si="20"/>
        <v>-</v>
      </c>
      <c r="AB52" s="172"/>
      <c r="AC52" s="172">
        <f t="shared" si="20"/>
        <v>8</v>
      </c>
      <c r="AD52" s="172"/>
      <c r="AE52" s="172">
        <f t="shared" si="20"/>
        <v>11</v>
      </c>
      <c r="AF52" s="172"/>
      <c r="AG52" s="172">
        <f t="shared" si="20"/>
        <v>9</v>
      </c>
      <c r="AH52" s="172"/>
      <c r="AI52" s="19"/>
      <c r="AJ52" s="19">
        <f t="shared" si="5"/>
        <v>14</v>
      </c>
    </row>
    <row r="53" spans="2:36" x14ac:dyDescent="0.3">
      <c r="B53" s="10" t="str">
        <f t="shared" si="3"/>
        <v>Carly</v>
      </c>
      <c r="C53" s="174">
        <f t="shared" ref="C53:AG53" si="21">IF(C20=C$36,D20,"-")</f>
        <v>8</v>
      </c>
      <c r="D53" s="174"/>
      <c r="E53" s="174" t="str">
        <f t="shared" si="21"/>
        <v>-</v>
      </c>
      <c r="F53" s="174"/>
      <c r="G53" s="174">
        <f t="shared" si="21"/>
        <v>7</v>
      </c>
      <c r="H53" s="174"/>
      <c r="I53" s="174">
        <f t="shared" si="21"/>
        <v>9</v>
      </c>
      <c r="J53" s="174"/>
      <c r="K53" s="174">
        <f t="shared" si="21"/>
        <v>5</v>
      </c>
      <c r="L53" s="174"/>
      <c r="M53" s="174">
        <f t="shared" si="21"/>
        <v>16</v>
      </c>
      <c r="N53" s="174"/>
      <c r="O53" s="174">
        <f t="shared" si="21"/>
        <v>3</v>
      </c>
      <c r="P53" s="174"/>
      <c r="Q53" s="174">
        <f t="shared" si="21"/>
        <v>15</v>
      </c>
      <c r="R53" s="174"/>
      <c r="S53" s="174" t="str">
        <f t="shared" si="21"/>
        <v>-</v>
      </c>
      <c r="T53" s="174"/>
      <c r="U53" s="174">
        <f t="shared" si="21"/>
        <v>14</v>
      </c>
      <c r="V53" s="174"/>
      <c r="W53" s="174">
        <f t="shared" si="21"/>
        <v>13</v>
      </c>
      <c r="X53" s="174"/>
      <c r="Y53" s="174">
        <f t="shared" si="21"/>
        <v>1</v>
      </c>
      <c r="Z53" s="174"/>
      <c r="AA53" s="174" t="str">
        <f t="shared" si="21"/>
        <v>-</v>
      </c>
      <c r="AB53" s="174"/>
      <c r="AC53" s="174">
        <f t="shared" si="21"/>
        <v>12</v>
      </c>
      <c r="AD53" s="174"/>
      <c r="AE53" s="174">
        <f t="shared" si="21"/>
        <v>11</v>
      </c>
      <c r="AF53" s="174"/>
      <c r="AG53" s="174">
        <f t="shared" si="21"/>
        <v>6</v>
      </c>
      <c r="AH53" s="174"/>
      <c r="AI53" s="19"/>
      <c r="AJ53" s="19">
        <f t="shared" si="5"/>
        <v>13</v>
      </c>
    </row>
    <row r="54" spans="2:36" x14ac:dyDescent="0.3">
      <c r="B54" s="88" t="str">
        <f t="shared" si="3"/>
        <v>Bobbo</v>
      </c>
      <c r="C54" s="172">
        <f t="shared" ref="C54:AG54" si="22">IF(C21=C$36,D21,"-")</f>
        <v>15</v>
      </c>
      <c r="D54" s="172"/>
      <c r="E54" s="172" t="str">
        <f t="shared" si="22"/>
        <v>-</v>
      </c>
      <c r="F54" s="172"/>
      <c r="G54" s="172">
        <f t="shared" si="22"/>
        <v>10</v>
      </c>
      <c r="H54" s="172"/>
      <c r="I54" s="172">
        <f t="shared" si="22"/>
        <v>6</v>
      </c>
      <c r="J54" s="172"/>
      <c r="K54" s="172">
        <f t="shared" si="22"/>
        <v>5</v>
      </c>
      <c r="L54" s="172"/>
      <c r="M54" s="172">
        <f t="shared" si="22"/>
        <v>14</v>
      </c>
      <c r="N54" s="172"/>
      <c r="O54" s="172">
        <f t="shared" si="22"/>
        <v>7</v>
      </c>
      <c r="P54" s="172"/>
      <c r="Q54" s="172">
        <f t="shared" si="22"/>
        <v>8</v>
      </c>
      <c r="R54" s="172"/>
      <c r="S54" s="172">
        <f t="shared" si="22"/>
        <v>9</v>
      </c>
      <c r="T54" s="172"/>
      <c r="U54" s="172">
        <f t="shared" si="22"/>
        <v>16</v>
      </c>
      <c r="V54" s="172"/>
      <c r="W54" s="172">
        <f t="shared" si="22"/>
        <v>11</v>
      </c>
      <c r="X54" s="172"/>
      <c r="Y54" s="172">
        <f t="shared" si="22"/>
        <v>1</v>
      </c>
      <c r="Z54" s="172"/>
      <c r="AA54" s="172">
        <f t="shared" si="22"/>
        <v>2</v>
      </c>
      <c r="AB54" s="172"/>
      <c r="AC54" s="172">
        <f t="shared" si="22"/>
        <v>13</v>
      </c>
      <c r="AD54" s="172"/>
      <c r="AE54" s="172">
        <f t="shared" si="22"/>
        <v>12</v>
      </c>
      <c r="AF54" s="172"/>
      <c r="AG54" s="172">
        <f t="shared" si="22"/>
        <v>3</v>
      </c>
      <c r="AH54" s="172"/>
      <c r="AI54" s="19"/>
      <c r="AJ54" s="19">
        <f t="shared" si="5"/>
        <v>15</v>
      </c>
    </row>
    <row r="55" spans="2:36" x14ac:dyDescent="0.3">
      <c r="B55" s="83" t="str">
        <f t="shared" si="3"/>
        <v>Trent</v>
      </c>
      <c r="C55" s="174">
        <f t="shared" ref="C55:AG55" si="23">IF(C22=C$36,D22,"-")</f>
        <v>12</v>
      </c>
      <c r="D55" s="174"/>
      <c r="E55" s="174">
        <f t="shared" si="23"/>
        <v>7</v>
      </c>
      <c r="F55" s="174"/>
      <c r="G55" s="174">
        <f t="shared" si="23"/>
        <v>9</v>
      </c>
      <c r="H55" s="174"/>
      <c r="I55" s="174">
        <f t="shared" si="23"/>
        <v>10</v>
      </c>
      <c r="J55" s="174"/>
      <c r="K55" s="174">
        <f t="shared" si="23"/>
        <v>15</v>
      </c>
      <c r="L55" s="174"/>
      <c r="M55" s="174">
        <f t="shared" si="23"/>
        <v>13</v>
      </c>
      <c r="N55" s="174"/>
      <c r="O55" s="174" t="str">
        <f t="shared" si="23"/>
        <v>-</v>
      </c>
      <c r="P55" s="174"/>
      <c r="Q55" s="174">
        <f t="shared" si="23"/>
        <v>11</v>
      </c>
      <c r="R55" s="174"/>
      <c r="S55" s="174">
        <f t="shared" si="23"/>
        <v>8</v>
      </c>
      <c r="T55" s="174"/>
      <c r="U55" s="174">
        <f t="shared" si="23"/>
        <v>16</v>
      </c>
      <c r="V55" s="174"/>
      <c r="W55" s="174" t="str">
        <f t="shared" si="23"/>
        <v>-</v>
      </c>
      <c r="X55" s="174"/>
      <c r="Y55" s="174">
        <f t="shared" si="23"/>
        <v>5</v>
      </c>
      <c r="Z55" s="174"/>
      <c r="AA55" s="174" t="str">
        <f t="shared" si="23"/>
        <v>-</v>
      </c>
      <c r="AB55" s="174"/>
      <c r="AC55" s="174" t="str">
        <f t="shared" si="23"/>
        <v>-</v>
      </c>
      <c r="AD55" s="174"/>
      <c r="AE55" s="174">
        <f t="shared" si="23"/>
        <v>2</v>
      </c>
      <c r="AF55" s="174"/>
      <c r="AG55" s="174" t="str">
        <f t="shared" si="23"/>
        <v>-</v>
      </c>
      <c r="AH55" s="174"/>
      <c r="AI55" s="19"/>
      <c r="AJ55" s="19">
        <f t="shared" si="5"/>
        <v>11</v>
      </c>
    </row>
    <row r="56" spans="2:36" x14ac:dyDescent="0.3">
      <c r="B56" s="88" t="str">
        <f t="shared" si="3"/>
        <v>Dean</v>
      </c>
      <c r="C56" s="172">
        <f t="shared" ref="C56:AG56" si="24">IF(C23=C$36,D23,"-")</f>
        <v>12</v>
      </c>
      <c r="D56" s="172"/>
      <c r="E56" s="172" t="str">
        <f t="shared" si="24"/>
        <v>-</v>
      </c>
      <c r="F56" s="172"/>
      <c r="G56" s="172">
        <f t="shared" si="24"/>
        <v>13</v>
      </c>
      <c r="H56" s="172"/>
      <c r="I56" s="172">
        <f t="shared" si="24"/>
        <v>4</v>
      </c>
      <c r="J56" s="172"/>
      <c r="K56" s="172">
        <f t="shared" si="24"/>
        <v>5</v>
      </c>
      <c r="L56" s="172"/>
      <c r="M56" s="172">
        <f t="shared" si="24"/>
        <v>14</v>
      </c>
      <c r="N56" s="172"/>
      <c r="O56" s="172">
        <f t="shared" si="24"/>
        <v>6</v>
      </c>
      <c r="P56" s="172"/>
      <c r="Q56" s="172">
        <f t="shared" si="24"/>
        <v>11</v>
      </c>
      <c r="R56" s="172"/>
      <c r="S56" s="172">
        <f t="shared" si="24"/>
        <v>7</v>
      </c>
      <c r="T56" s="172"/>
      <c r="U56" s="172">
        <f t="shared" si="24"/>
        <v>15</v>
      </c>
      <c r="V56" s="172"/>
      <c r="W56" s="172">
        <f t="shared" si="24"/>
        <v>10</v>
      </c>
      <c r="X56" s="172"/>
      <c r="Y56" s="172">
        <f t="shared" si="24"/>
        <v>9</v>
      </c>
      <c r="Z56" s="172"/>
      <c r="AA56" s="172" t="str">
        <f t="shared" si="24"/>
        <v>-</v>
      </c>
      <c r="AB56" s="172"/>
      <c r="AC56" s="172">
        <f t="shared" si="24"/>
        <v>8</v>
      </c>
      <c r="AD56" s="172"/>
      <c r="AE56" s="172">
        <f t="shared" si="24"/>
        <v>16</v>
      </c>
      <c r="AF56" s="172"/>
      <c r="AG56" s="172">
        <f t="shared" si="24"/>
        <v>1</v>
      </c>
      <c r="AH56" s="172"/>
      <c r="AI56" s="19"/>
      <c r="AJ56" s="19">
        <f t="shared" si="5"/>
        <v>14</v>
      </c>
    </row>
    <row r="57" spans="2:36" x14ac:dyDescent="0.3">
      <c r="B57" s="83" t="str">
        <f t="shared" si="3"/>
        <v>Randi</v>
      </c>
      <c r="C57" s="174">
        <f t="shared" ref="C57:AG57" si="25">IF(C24=C$36,D24,"-")</f>
        <v>11</v>
      </c>
      <c r="D57" s="174"/>
      <c r="E57" s="174">
        <f t="shared" si="25"/>
        <v>2</v>
      </c>
      <c r="F57" s="174"/>
      <c r="G57" s="174">
        <f t="shared" si="25"/>
        <v>5</v>
      </c>
      <c r="H57" s="174"/>
      <c r="I57" s="174">
        <f t="shared" si="25"/>
        <v>8</v>
      </c>
      <c r="J57" s="174"/>
      <c r="K57" s="174">
        <f t="shared" si="25"/>
        <v>14</v>
      </c>
      <c r="L57" s="174"/>
      <c r="M57" s="174">
        <f t="shared" si="25"/>
        <v>15</v>
      </c>
      <c r="N57" s="174"/>
      <c r="O57" s="174">
        <f t="shared" si="25"/>
        <v>4</v>
      </c>
      <c r="P57" s="174"/>
      <c r="Q57" s="174">
        <f t="shared" si="25"/>
        <v>12</v>
      </c>
      <c r="R57" s="174"/>
      <c r="S57" s="174" t="str">
        <f t="shared" si="25"/>
        <v>-</v>
      </c>
      <c r="T57" s="174"/>
      <c r="U57" s="174">
        <f t="shared" si="25"/>
        <v>16</v>
      </c>
      <c r="V57" s="174"/>
      <c r="W57" s="174">
        <f t="shared" si="25"/>
        <v>13</v>
      </c>
      <c r="X57" s="174"/>
      <c r="Y57" s="174">
        <f t="shared" si="25"/>
        <v>3</v>
      </c>
      <c r="Z57" s="174"/>
      <c r="AA57" s="174" t="str">
        <f t="shared" si="25"/>
        <v>-</v>
      </c>
      <c r="AB57" s="174"/>
      <c r="AC57" s="174">
        <f t="shared" si="25"/>
        <v>9</v>
      </c>
      <c r="AD57" s="174"/>
      <c r="AE57" s="174">
        <f t="shared" si="25"/>
        <v>10</v>
      </c>
      <c r="AF57" s="174"/>
      <c r="AG57" s="174">
        <f t="shared" si="25"/>
        <v>7</v>
      </c>
      <c r="AH57" s="174"/>
      <c r="AI57" s="19"/>
      <c r="AJ57" s="19">
        <f t="shared" si="5"/>
        <v>14</v>
      </c>
    </row>
    <row r="58" spans="2:36" x14ac:dyDescent="0.3">
      <c r="B58" s="88" t="str">
        <f t="shared" si="3"/>
        <v>Brett J.</v>
      </c>
      <c r="C58" s="172">
        <f t="shared" ref="C58:AG58" si="26">IF(C25=C$36,D25,"-")</f>
        <v>10</v>
      </c>
      <c r="D58" s="172"/>
      <c r="E58" s="172" t="str">
        <f t="shared" si="26"/>
        <v>-</v>
      </c>
      <c r="F58" s="172"/>
      <c r="G58" s="172" t="str">
        <f t="shared" si="26"/>
        <v>-</v>
      </c>
      <c r="H58" s="172"/>
      <c r="I58" s="172">
        <f t="shared" si="26"/>
        <v>8</v>
      </c>
      <c r="J58" s="172"/>
      <c r="K58" s="172">
        <f t="shared" si="26"/>
        <v>13</v>
      </c>
      <c r="L58" s="172"/>
      <c r="M58" s="172">
        <f t="shared" si="26"/>
        <v>15</v>
      </c>
      <c r="N58" s="172"/>
      <c r="O58" s="172">
        <f t="shared" si="26"/>
        <v>5</v>
      </c>
      <c r="P58" s="172"/>
      <c r="Q58" s="172">
        <f t="shared" si="26"/>
        <v>11</v>
      </c>
      <c r="R58" s="172"/>
      <c r="S58" s="172" t="str">
        <f t="shared" si="26"/>
        <v>-</v>
      </c>
      <c r="T58" s="172"/>
      <c r="U58" s="172">
        <f t="shared" si="26"/>
        <v>16</v>
      </c>
      <c r="V58" s="172"/>
      <c r="W58" s="172">
        <f t="shared" si="26"/>
        <v>14</v>
      </c>
      <c r="X58" s="172"/>
      <c r="Y58" s="172" t="str">
        <f t="shared" si="26"/>
        <v>-</v>
      </c>
      <c r="Z58" s="172"/>
      <c r="AA58" s="172">
        <f t="shared" si="26"/>
        <v>7</v>
      </c>
      <c r="AB58" s="172"/>
      <c r="AC58" s="172">
        <f t="shared" si="26"/>
        <v>9</v>
      </c>
      <c r="AD58" s="172"/>
      <c r="AE58" s="172">
        <f t="shared" si="26"/>
        <v>12</v>
      </c>
      <c r="AF58" s="172"/>
      <c r="AG58" s="172">
        <f t="shared" si="26"/>
        <v>4</v>
      </c>
      <c r="AH58" s="172"/>
      <c r="AI58" s="19"/>
      <c r="AJ58" s="19">
        <f t="shared" si="5"/>
        <v>12</v>
      </c>
    </row>
    <row r="59" spans="2:36" x14ac:dyDescent="0.3">
      <c r="B59" s="83" t="str">
        <f t="shared" si="3"/>
        <v>Derek</v>
      </c>
      <c r="C59" s="174">
        <f t="shared" ref="C59:AG59" si="27">IF(C26=C$36,D26,"-")</f>
        <v>7</v>
      </c>
      <c r="D59" s="174"/>
      <c r="E59" s="174">
        <f t="shared" si="27"/>
        <v>3</v>
      </c>
      <c r="F59" s="174"/>
      <c r="G59" s="174">
        <f t="shared" si="27"/>
        <v>10</v>
      </c>
      <c r="H59" s="174"/>
      <c r="I59" s="174">
        <f t="shared" si="27"/>
        <v>8</v>
      </c>
      <c r="J59" s="174"/>
      <c r="K59" s="174">
        <f t="shared" si="27"/>
        <v>6</v>
      </c>
      <c r="L59" s="174"/>
      <c r="M59" s="174">
        <f t="shared" si="27"/>
        <v>16</v>
      </c>
      <c r="N59" s="174"/>
      <c r="O59" s="174" t="str">
        <f t="shared" si="27"/>
        <v>-</v>
      </c>
      <c r="P59" s="174"/>
      <c r="Q59" s="174">
        <f t="shared" si="27"/>
        <v>11</v>
      </c>
      <c r="R59" s="174"/>
      <c r="S59" s="174" t="str">
        <f t="shared" si="27"/>
        <v>-</v>
      </c>
      <c r="T59" s="174"/>
      <c r="U59" s="174">
        <f t="shared" si="27"/>
        <v>14</v>
      </c>
      <c r="V59" s="174"/>
      <c r="W59" s="174">
        <f t="shared" si="27"/>
        <v>13</v>
      </c>
      <c r="X59" s="174"/>
      <c r="Y59" s="174">
        <f t="shared" si="27"/>
        <v>2</v>
      </c>
      <c r="Z59" s="174"/>
      <c r="AA59" s="174" t="str">
        <f t="shared" si="27"/>
        <v>-</v>
      </c>
      <c r="AB59" s="174"/>
      <c r="AC59" s="174">
        <f t="shared" si="27"/>
        <v>15</v>
      </c>
      <c r="AD59" s="174"/>
      <c r="AE59" s="174">
        <f t="shared" si="27"/>
        <v>12</v>
      </c>
      <c r="AF59" s="174"/>
      <c r="AG59" s="174" t="str">
        <f t="shared" si="27"/>
        <v>-</v>
      </c>
      <c r="AH59" s="174"/>
      <c r="AJ59" s="19">
        <f t="shared" si="5"/>
        <v>12</v>
      </c>
    </row>
    <row r="60" spans="2:36" x14ac:dyDescent="0.3">
      <c r="B60" s="88" t="str">
        <f t="shared" si="3"/>
        <v>Colby</v>
      </c>
      <c r="C60" s="172" t="str">
        <f t="shared" ref="C60:AG60" si="28">IF(C27=C$36,D27,"-")</f>
        <v>-</v>
      </c>
      <c r="D60" s="172"/>
      <c r="E60" s="172">
        <f t="shared" si="28"/>
        <v>3</v>
      </c>
      <c r="F60" s="172"/>
      <c r="G60" s="172" t="str">
        <f t="shared" si="28"/>
        <v>-</v>
      </c>
      <c r="H60" s="172"/>
      <c r="I60" s="172">
        <f t="shared" si="28"/>
        <v>6</v>
      </c>
      <c r="J60" s="172"/>
      <c r="K60" s="172" t="str">
        <f t="shared" si="28"/>
        <v>-</v>
      </c>
      <c r="L60" s="172"/>
      <c r="M60" s="172">
        <f t="shared" si="28"/>
        <v>15</v>
      </c>
      <c r="N60" s="172"/>
      <c r="O60" s="172">
        <f t="shared" si="28"/>
        <v>13</v>
      </c>
      <c r="P60" s="172"/>
      <c r="Q60" s="172">
        <f t="shared" si="28"/>
        <v>14</v>
      </c>
      <c r="R60" s="172"/>
      <c r="S60" s="172">
        <f t="shared" si="28"/>
        <v>12</v>
      </c>
      <c r="T60" s="172"/>
      <c r="U60" s="172">
        <f t="shared" si="28"/>
        <v>11</v>
      </c>
      <c r="V60" s="172"/>
      <c r="W60" s="172">
        <f t="shared" si="28"/>
        <v>10</v>
      </c>
      <c r="X60" s="172"/>
      <c r="Y60" s="172">
        <f t="shared" si="28"/>
        <v>9</v>
      </c>
      <c r="Z60" s="172"/>
      <c r="AA60" s="172" t="str">
        <f t="shared" si="28"/>
        <v>-</v>
      </c>
      <c r="AB60" s="172"/>
      <c r="AC60" s="172">
        <f t="shared" si="28"/>
        <v>8</v>
      </c>
      <c r="AD60" s="172"/>
      <c r="AE60" s="172">
        <f t="shared" si="28"/>
        <v>2</v>
      </c>
      <c r="AF60" s="172"/>
      <c r="AG60" s="172">
        <f t="shared" si="28"/>
        <v>1</v>
      </c>
      <c r="AH60" s="172"/>
      <c r="AJ60" s="19">
        <f t="shared" si="5"/>
        <v>12</v>
      </c>
    </row>
    <row r="61" spans="2:36" x14ac:dyDescent="0.3">
      <c r="B61" s="83" t="str">
        <f t="shared" si="3"/>
        <v>Bret F.</v>
      </c>
      <c r="C61" s="174" t="str">
        <f t="shared" ref="C61:AG61" si="29">IF(C28=C$36,D28,"-")</f>
        <v>-</v>
      </c>
      <c r="D61" s="174"/>
      <c r="E61" s="174" t="str">
        <f t="shared" si="29"/>
        <v>-</v>
      </c>
      <c r="F61" s="174"/>
      <c r="G61" s="174" t="str">
        <f t="shared" si="29"/>
        <v>-</v>
      </c>
      <c r="H61" s="174"/>
      <c r="I61" s="174" t="str">
        <f t="shared" si="29"/>
        <v>-</v>
      </c>
      <c r="J61" s="174"/>
      <c r="K61" s="174" t="str">
        <f t="shared" si="29"/>
        <v>-</v>
      </c>
      <c r="L61" s="174"/>
      <c r="M61" s="174" t="str">
        <f t="shared" si="29"/>
        <v>-</v>
      </c>
      <c r="N61" s="174"/>
      <c r="O61" s="174" t="str">
        <f t="shared" si="29"/>
        <v>-</v>
      </c>
      <c r="P61" s="174"/>
      <c r="Q61" s="174" t="str">
        <f t="shared" si="29"/>
        <v>-</v>
      </c>
      <c r="R61" s="174"/>
      <c r="S61" s="174" t="str">
        <f t="shared" si="29"/>
        <v>-</v>
      </c>
      <c r="T61" s="174"/>
      <c r="U61" s="174" t="str">
        <f t="shared" si="29"/>
        <v>-</v>
      </c>
      <c r="V61" s="174"/>
      <c r="W61" s="174" t="str">
        <f t="shared" si="29"/>
        <v>-</v>
      </c>
      <c r="X61" s="174"/>
      <c r="Y61" s="174" t="str">
        <f t="shared" si="29"/>
        <v>-</v>
      </c>
      <c r="Z61" s="174"/>
      <c r="AA61" s="174" t="str">
        <f t="shared" si="29"/>
        <v>-</v>
      </c>
      <c r="AB61" s="174"/>
      <c r="AC61" s="174" t="str">
        <f t="shared" si="29"/>
        <v>-</v>
      </c>
      <c r="AD61" s="174"/>
      <c r="AE61" s="174" t="str">
        <f t="shared" si="29"/>
        <v>-</v>
      </c>
      <c r="AF61" s="174"/>
      <c r="AG61" s="174" t="str">
        <f t="shared" si="29"/>
        <v>-</v>
      </c>
      <c r="AH61" s="174"/>
      <c r="AJ61" s="19">
        <f t="shared" si="5"/>
        <v>0</v>
      </c>
    </row>
    <row r="62" spans="2:36" x14ac:dyDescent="0.3">
      <c r="B62" s="91" t="str">
        <f t="shared" si="3"/>
        <v>Chad</v>
      </c>
      <c r="C62" s="172">
        <f t="shared" ref="C62:AG62" si="30">IF(C29=C$36,D29,"-")</f>
        <v>13</v>
      </c>
      <c r="D62" s="172"/>
      <c r="E62" s="172">
        <f t="shared" si="30"/>
        <v>1</v>
      </c>
      <c r="F62" s="172"/>
      <c r="G62" s="172">
        <f t="shared" si="30"/>
        <v>9</v>
      </c>
      <c r="H62" s="172"/>
      <c r="I62" s="172">
        <f t="shared" si="30"/>
        <v>3</v>
      </c>
      <c r="J62" s="172"/>
      <c r="K62" s="172">
        <f t="shared" si="30"/>
        <v>12</v>
      </c>
      <c r="L62" s="172"/>
      <c r="M62" s="172">
        <f t="shared" si="30"/>
        <v>14</v>
      </c>
      <c r="N62" s="172"/>
      <c r="O62" s="172" t="str">
        <f t="shared" si="30"/>
        <v>-</v>
      </c>
      <c r="P62" s="172"/>
      <c r="Q62" s="172">
        <f t="shared" si="30"/>
        <v>6</v>
      </c>
      <c r="R62" s="172"/>
      <c r="S62" s="172">
        <f t="shared" si="30"/>
        <v>7</v>
      </c>
      <c r="T62" s="172"/>
      <c r="U62" s="172">
        <f t="shared" si="30"/>
        <v>15</v>
      </c>
      <c r="V62" s="172"/>
      <c r="W62" s="172">
        <f t="shared" si="30"/>
        <v>5</v>
      </c>
      <c r="X62" s="172"/>
      <c r="Y62" s="172" t="str">
        <f t="shared" si="30"/>
        <v>-</v>
      </c>
      <c r="Z62" s="172"/>
      <c r="AA62" s="172">
        <f t="shared" si="30"/>
        <v>2</v>
      </c>
      <c r="AB62" s="172"/>
      <c r="AC62" s="172">
        <f t="shared" si="30"/>
        <v>16</v>
      </c>
      <c r="AD62" s="172"/>
      <c r="AE62" s="172">
        <f t="shared" si="30"/>
        <v>8</v>
      </c>
      <c r="AF62" s="172"/>
      <c r="AG62" s="172">
        <f t="shared" si="30"/>
        <v>10</v>
      </c>
      <c r="AH62" s="172"/>
      <c r="AJ62" s="19">
        <f t="shared" si="5"/>
        <v>14</v>
      </c>
    </row>
  </sheetData>
  <mergeCells count="466">
    <mergeCell ref="AE58:AF58"/>
    <mergeCell ref="AG58:AH58"/>
    <mergeCell ref="S58:T58"/>
    <mergeCell ref="U58:V58"/>
    <mergeCell ref="W58:X58"/>
    <mergeCell ref="Y58:Z58"/>
    <mergeCell ref="AA58:AB58"/>
    <mergeCell ref="AC58:AD58"/>
    <mergeCell ref="AE53:AF53"/>
    <mergeCell ref="AG53:AH53"/>
    <mergeCell ref="U53:V53"/>
    <mergeCell ref="W53:X53"/>
    <mergeCell ref="Y53:Z53"/>
    <mergeCell ref="AA53:AB53"/>
    <mergeCell ref="AC53:AD53"/>
    <mergeCell ref="U55:V55"/>
    <mergeCell ref="W55:X55"/>
    <mergeCell ref="Y55:Z55"/>
    <mergeCell ref="AA55:AB55"/>
    <mergeCell ref="AC55:AD55"/>
    <mergeCell ref="AE55:AF55"/>
    <mergeCell ref="AG55:AH55"/>
    <mergeCell ref="U56:V56"/>
    <mergeCell ref="W56:X56"/>
    <mergeCell ref="C58:D58"/>
    <mergeCell ref="E58:F58"/>
    <mergeCell ref="G58:H58"/>
    <mergeCell ref="I58:J58"/>
    <mergeCell ref="K58:L58"/>
    <mergeCell ref="M58:N58"/>
    <mergeCell ref="O58:P58"/>
    <mergeCell ref="Q58:R58"/>
    <mergeCell ref="S53:T53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S52:T52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1:T51"/>
    <mergeCell ref="U51:V51"/>
    <mergeCell ref="W51:X51"/>
    <mergeCell ref="Y51:Z51"/>
    <mergeCell ref="AA51:AB51"/>
    <mergeCell ref="AC51:AD51"/>
    <mergeCell ref="AE52:AF52"/>
    <mergeCell ref="AG52:AH52"/>
    <mergeCell ref="U52:V52"/>
    <mergeCell ref="W52:X52"/>
    <mergeCell ref="Y52:Z52"/>
    <mergeCell ref="AA52:AB52"/>
    <mergeCell ref="AC52:AD52"/>
    <mergeCell ref="C51:D51"/>
    <mergeCell ref="E51:F51"/>
    <mergeCell ref="G51:H51"/>
    <mergeCell ref="I51:J51"/>
    <mergeCell ref="K51:L51"/>
    <mergeCell ref="M51:N51"/>
    <mergeCell ref="O51:P51"/>
    <mergeCell ref="Q51:R51"/>
    <mergeCell ref="S50:T50"/>
    <mergeCell ref="AG49:AH49"/>
    <mergeCell ref="C50:D50"/>
    <mergeCell ref="E50:F50"/>
    <mergeCell ref="G50:H50"/>
    <mergeCell ref="I50:J50"/>
    <mergeCell ref="K50:L50"/>
    <mergeCell ref="M50:N50"/>
    <mergeCell ref="O50:P50"/>
    <mergeCell ref="Q50:R50"/>
    <mergeCell ref="S49:T49"/>
    <mergeCell ref="U49:V49"/>
    <mergeCell ref="W49:X49"/>
    <mergeCell ref="Y49:Z49"/>
    <mergeCell ref="AA49:AB49"/>
    <mergeCell ref="AC49:AD49"/>
    <mergeCell ref="AE50:AF50"/>
    <mergeCell ref="AG50:AH50"/>
    <mergeCell ref="U50:V50"/>
    <mergeCell ref="W50:X50"/>
    <mergeCell ref="Y50:Z50"/>
    <mergeCell ref="AA50:AB50"/>
    <mergeCell ref="AC50:AD50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AE47:AF47"/>
    <mergeCell ref="G47:H47"/>
    <mergeCell ref="I47:J47"/>
    <mergeCell ref="K47:L47"/>
    <mergeCell ref="M47:N47"/>
    <mergeCell ref="O47:P47"/>
    <mergeCell ref="Q47:R47"/>
    <mergeCell ref="AE49:AF49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7:H37"/>
    <mergeCell ref="I37:J37"/>
    <mergeCell ref="K37:L37"/>
    <mergeCell ref="M37:N37"/>
    <mergeCell ref="O37:P37"/>
    <mergeCell ref="Q37:R37"/>
    <mergeCell ref="S36:T36"/>
    <mergeCell ref="AG30:AH30"/>
    <mergeCell ref="C31:AI31"/>
    <mergeCell ref="C36:D36"/>
    <mergeCell ref="E36:F36"/>
    <mergeCell ref="G36:H36"/>
    <mergeCell ref="I36:J36"/>
    <mergeCell ref="K36:L36"/>
    <mergeCell ref="M36:N36"/>
    <mergeCell ref="O36:P36"/>
    <mergeCell ref="Q36:R36"/>
    <mergeCell ref="U30:V30"/>
    <mergeCell ref="W30:X30"/>
    <mergeCell ref="Y30:Z30"/>
    <mergeCell ref="AA30:AB30"/>
    <mergeCell ref="AC30:AD30"/>
    <mergeCell ref="AE30:AF30"/>
    <mergeCell ref="AE36:AF36"/>
    <mergeCell ref="AG36:AH36"/>
    <mergeCell ref="U36:V36"/>
    <mergeCell ref="W36:X36"/>
    <mergeCell ref="Y36:Z36"/>
    <mergeCell ref="AA36:AB36"/>
    <mergeCell ref="AC36:AD36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B2:AJ2"/>
    <mergeCell ref="C3:D3"/>
    <mergeCell ref="E3:F3"/>
    <mergeCell ref="G3:H3"/>
    <mergeCell ref="AG3:AH3"/>
    <mergeCell ref="I3:J3"/>
    <mergeCell ref="K3:L3"/>
    <mergeCell ref="M3:N3"/>
    <mergeCell ref="O3:P3"/>
    <mergeCell ref="Q3:R3"/>
    <mergeCell ref="AE3:AF3"/>
    <mergeCell ref="S3:T3"/>
    <mergeCell ref="U3:V3"/>
    <mergeCell ref="W3:X3"/>
    <mergeCell ref="Y3:Z3"/>
    <mergeCell ref="AA3:AB3"/>
    <mergeCell ref="AC3:AD3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I56:J56"/>
    <mergeCell ref="K56:L56"/>
    <mergeCell ref="M56:N56"/>
    <mergeCell ref="O56:P56"/>
    <mergeCell ref="Q56:R56"/>
    <mergeCell ref="S56:T56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Y56:Z56"/>
    <mergeCell ref="AA56:AB56"/>
    <mergeCell ref="AC56:AD56"/>
    <mergeCell ref="AE56:AF56"/>
    <mergeCell ref="AG56:AH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AG57:AH57"/>
    <mergeCell ref="C56:D56"/>
    <mergeCell ref="E56:F56"/>
    <mergeCell ref="G56:H56"/>
    <mergeCell ref="W59:X59"/>
    <mergeCell ref="Y59:Z59"/>
    <mergeCell ref="AA59:AB59"/>
    <mergeCell ref="AC59:AD59"/>
    <mergeCell ref="AE59:AF59"/>
    <mergeCell ref="AG59:AH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C59:D59"/>
    <mergeCell ref="E59:F59"/>
    <mergeCell ref="G61:H61"/>
    <mergeCell ref="I61:J61"/>
    <mergeCell ref="K61:L61"/>
    <mergeCell ref="M61:N61"/>
    <mergeCell ref="O61:P61"/>
    <mergeCell ref="Q61:R61"/>
    <mergeCell ref="S61:T61"/>
    <mergeCell ref="U59:V59"/>
    <mergeCell ref="G59:H59"/>
    <mergeCell ref="I59:J59"/>
    <mergeCell ref="K59:L59"/>
    <mergeCell ref="M59:N59"/>
    <mergeCell ref="O59:P59"/>
    <mergeCell ref="Q59:R59"/>
    <mergeCell ref="S59:T59"/>
    <mergeCell ref="U61:V61"/>
    <mergeCell ref="W61:X61"/>
    <mergeCell ref="Y61:Z61"/>
    <mergeCell ref="AA61:AB61"/>
    <mergeCell ref="AC61:AD61"/>
    <mergeCell ref="AE61:AF61"/>
    <mergeCell ref="AG61:AH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C61:D61"/>
    <mergeCell ref="E61:F61"/>
  </mergeCells>
  <conditionalFormatting sqref="C4:AH30">
    <cfRule type="cellIs" dxfId="78" priority="102" operator="equal">
      <formula>"LV"</formula>
    </cfRule>
    <cfRule type="cellIs" dxfId="77" priority="103" operator="equal">
      <formula>"LAR"</formula>
    </cfRule>
    <cfRule type="cellIs" dxfId="76" priority="104" operator="equal">
      <formula>"DET"</formula>
    </cfRule>
    <cfRule type="cellIs" dxfId="75" priority="105" operator="equal">
      <formula>"NYJ"</formula>
    </cfRule>
    <cfRule type="cellIs" dxfId="74" priority="106" operator="equal">
      <formula>"GB"</formula>
    </cfRule>
    <cfRule type="cellIs" dxfId="73" priority="107" operator="equal">
      <formula>"CHI"</formula>
    </cfRule>
    <cfRule type="cellIs" dxfId="72" priority="108" operator="equal">
      <formula>"ARI"</formula>
    </cfRule>
    <cfRule type="cellIs" dxfId="71" priority="109" operator="equal">
      <formula>"WAS"</formula>
    </cfRule>
    <cfRule type="cellIs" dxfId="70" priority="110" operator="equal">
      <formula>"CAR"</formula>
    </cfRule>
    <cfRule type="cellIs" dxfId="69" priority="111" operator="equal">
      <formula>"DAL"</formula>
    </cfRule>
    <cfRule type="cellIs" dxfId="68" priority="112" operator="equal">
      <formula>"DEN"</formula>
    </cfRule>
    <cfRule type="cellIs" dxfId="67" priority="113" operator="equal">
      <formula>"SEA"</formula>
    </cfRule>
    <cfRule type="cellIs" dxfId="66" priority="114" operator="equal">
      <formula>"LAC"</formula>
    </cfRule>
    <cfRule type="cellIs" dxfId="65" priority="115" operator="equal">
      <formula>"KC"</formula>
    </cfRule>
    <cfRule type="cellIs" dxfId="64" priority="116" operator="equal">
      <formula>"CLE"</formula>
    </cfRule>
    <cfRule type="cellIs" dxfId="63" priority="117" operator="equal">
      <formula>"PIT"</formula>
    </cfRule>
    <cfRule type="cellIs" dxfId="62" priority="118" operator="equal">
      <formula>"IND"</formula>
    </cfRule>
    <cfRule type="cellIs" dxfId="61" priority="119" operator="equal">
      <formula>"CIN"</formula>
    </cfRule>
    <cfRule type="cellIs" dxfId="60" priority="120" operator="equal">
      <formula>"MIA"</formula>
    </cfRule>
    <cfRule type="cellIs" dxfId="59" priority="121" operator="equal">
      <formula>"TEN"</formula>
    </cfRule>
    <cfRule type="cellIs" dxfId="58" priority="122" operator="equal">
      <formula>"MIN"</formula>
    </cfRule>
    <cfRule type="cellIs" dxfId="57" priority="123" operator="equal">
      <formula>"SF"</formula>
    </cfRule>
    <cfRule type="cellIs" dxfId="56" priority="124" operator="equal">
      <formula>"NE"</formula>
    </cfRule>
    <cfRule type="cellIs" dxfId="55" priority="125" operator="equal">
      <formula>"HOU"</formula>
    </cfRule>
    <cfRule type="cellIs" dxfId="54" priority="126" operator="equal">
      <formula>"NO"</formula>
    </cfRule>
    <cfRule type="cellIs" dxfId="53" priority="127" operator="equal">
      <formula>"TB"</formula>
    </cfRule>
    <cfRule type="cellIs" dxfId="52" priority="128" operator="equal">
      <formula>"NYG"</formula>
    </cfRule>
    <cfRule type="cellIs" dxfId="51" priority="129" operator="equal">
      <formula>"JAX"</formula>
    </cfRule>
    <cfRule type="cellIs" dxfId="50" priority="130" operator="equal">
      <formula>"BAL"</formula>
    </cfRule>
    <cfRule type="cellIs" dxfId="49" priority="131" operator="equal">
      <formula>"BUF"</formula>
    </cfRule>
    <cfRule type="cellIs" dxfId="48" priority="132" operator="equal">
      <formula>"PHI"</formula>
    </cfRule>
    <cfRule type="cellIs" dxfId="47" priority="133" operator="equal">
      <formula>"ATL"</formula>
    </cfRule>
  </conditionalFormatting>
  <conditionalFormatting sqref="AJ4:AJ29">
    <cfRule type="top10" dxfId="46" priority="1" rank="1"/>
  </conditionalFormatting>
  <hyperlinks>
    <hyperlink ref="C3" r:id="rId1" display="CLE@BAL" xr:uid="{B4B3D3C1-F173-4E78-A0E1-7A8F44B18AC1}"/>
    <hyperlink ref="E3" r:id="rId2" display="MIA@BUF" xr:uid="{809B6064-ED8F-4447-B161-BBFFE1B9BA06}"/>
    <hyperlink ref="G3" r:id="rId3" display="PHI@WAS" xr:uid="{8310A981-8CF7-425A-8225-9EEAE018EEA1}"/>
    <hyperlink ref="AG3" r:id="rId4" display="IND@TEN" xr:uid="{0F7B5B2E-22B0-4E11-92AF-6D4A03BC9ED2}"/>
    <hyperlink ref="I3" r:id="rId5" display="DET@GB" xr:uid="{364C0E6C-1962-4C1E-B527-3FFDC1BD41E4}"/>
    <hyperlink ref="O3" r:id="rId6" display="CHI@MIN" xr:uid="{EA175E0B-1FD4-48DF-A1D3-311C5AD0DF27}"/>
    <hyperlink ref="Q3" r:id="rId7" display="NYJ@NE" xr:uid="{78D40A5E-FD46-410B-8F33-D45858FD2FC7}"/>
    <hyperlink ref="S3" r:id="rId8" display="CAR@NO" xr:uid="{7C9A897E-33A7-4F77-B412-EC8FA593A988}"/>
    <hyperlink ref="U3" r:id="rId9" display="DAL@NYG" xr:uid="{5F52375E-F22B-4243-A7BC-480EBC75CC8A}"/>
    <hyperlink ref="W3" r:id="rId10" display="CIN@PIT" xr:uid="{774C5F04-F25D-4B10-9221-480A46390C93}"/>
    <hyperlink ref="Y3" r:id="rId11" display="ATL@TB" xr:uid="{7D15B5A3-AFFB-4FEC-9328-DE41745B012C}"/>
    <hyperlink ref="AA3" r:id="rId12" display="LAC@DEN" xr:uid="{890C41E5-949A-4D46-B886-40D9A0D25BC0}"/>
    <hyperlink ref="AC3" r:id="rId13" display="SF@LAR" xr:uid="{82F34ED1-CAAA-4976-BBA9-30DA91EF9D94}"/>
    <hyperlink ref="AE3" r:id="rId14" display="ARI@SEA" xr:uid="{2C82EE7E-6012-4EB0-BFA0-C0B6665A840B}"/>
    <hyperlink ref="K3" r:id="rId15" display="JAX@HOU" xr:uid="{FDADBA66-8339-4C28-B2C6-795498A3796C}"/>
    <hyperlink ref="M3" r:id="rId16" display="OAK@KC" xr:uid="{9E5EDD16-4799-4BFD-B5EA-55121D49A2D3}"/>
  </hyperlinks>
  <pageMargins left="0.7" right="0.7" top="0.75" bottom="0.75" header="0.3" footer="0.3"/>
  <pageSetup orientation="portrait" r:id="rId1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2"/>
  <sheetViews>
    <sheetView showGridLines="0" showZeros="0" tabSelected="1" zoomScale="89" zoomScaleNormal="89" workbookViewId="0"/>
  </sheetViews>
  <sheetFormatPr defaultRowHeight="15.05" x14ac:dyDescent="0.3"/>
  <cols>
    <col min="1" max="1" width="3.88671875" customWidth="1"/>
    <col min="2" max="2" width="9.109375" customWidth="1"/>
    <col min="3" max="19" width="7.44140625" customWidth="1"/>
    <col min="20" max="20" width="6.21875" bestFit="1" customWidth="1"/>
    <col min="21" max="21" width="6.21875" customWidth="1"/>
    <col min="22" max="23" width="5.77734375" customWidth="1"/>
    <col min="25" max="25" width="7.6640625" customWidth="1"/>
  </cols>
  <sheetData>
    <row r="1" spans="1:31" ht="8.15" customHeight="1" x14ac:dyDescent="0.3">
      <c r="A1" t="s">
        <v>17</v>
      </c>
    </row>
    <row r="2" spans="1:31" thickBot="1" x14ac:dyDescent="0.35">
      <c r="A2" s="99"/>
      <c r="J2" s="111" t="s">
        <v>406</v>
      </c>
      <c r="K2" s="113" t="s">
        <v>405</v>
      </c>
      <c r="P2" s="111"/>
      <c r="Q2" s="113"/>
      <c r="S2" t="s">
        <v>17</v>
      </c>
    </row>
    <row r="3" spans="1:31" ht="14.4" x14ac:dyDescent="0.3">
      <c r="B3" s="11" t="s">
        <v>36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29</v>
      </c>
      <c r="N3" s="12" t="s">
        <v>30</v>
      </c>
      <c r="O3" s="12" t="s">
        <v>31</v>
      </c>
      <c r="P3" s="12" t="s">
        <v>32</v>
      </c>
      <c r="Q3" s="12" t="s">
        <v>33</v>
      </c>
      <c r="R3" s="12" t="s">
        <v>34</v>
      </c>
      <c r="S3" s="13" t="s">
        <v>35</v>
      </c>
      <c r="T3" s="15" t="s">
        <v>16</v>
      </c>
      <c r="U3" s="15" t="s">
        <v>192</v>
      </c>
      <c r="V3" s="120" t="s">
        <v>380</v>
      </c>
      <c r="W3" s="121" t="s">
        <v>381</v>
      </c>
      <c r="X3" s="15" t="s">
        <v>37</v>
      </c>
      <c r="Y3" s="15" t="s">
        <v>190</v>
      </c>
      <c r="Z3" s="12" t="s">
        <v>193</v>
      </c>
    </row>
    <row r="4" spans="1:31" ht="14.4" x14ac:dyDescent="0.3">
      <c r="A4">
        <f t="shared" ref="A4:A29" si="0">_xlfn.RANK.EQ($T$4:$T$30,$T$4:$T$29,0)+COUNTIFS($T$4:$T$29,T4,$Y$4:$Y$29,"&gt;"&amp;Y4)</f>
        <v>1</v>
      </c>
      <c r="B4" s="14" t="str">
        <f>'Week 1'!B24</f>
        <v>Randi</v>
      </c>
      <c r="C4" s="55">
        <f>'Week 1'!AJ24</f>
        <v>84</v>
      </c>
      <c r="D4" s="55">
        <f>'Week 2'!AJ24</f>
        <v>136</v>
      </c>
      <c r="E4" s="55">
        <f>'Week 3'!AJ24</f>
        <v>89</v>
      </c>
      <c r="F4" s="55">
        <f>'Week 4'!AJ24</f>
        <v>95</v>
      </c>
      <c r="G4" s="55">
        <f>'Week 5'!AJ24</f>
        <v>86</v>
      </c>
      <c r="H4" s="55">
        <f>'Week 6'!AJ24</f>
        <v>105</v>
      </c>
      <c r="I4" s="55">
        <f>'Week 7'!AJ24</f>
        <v>113</v>
      </c>
      <c r="J4" s="55">
        <f>'Week 8'!AJ24</f>
        <v>82</v>
      </c>
      <c r="K4" s="55">
        <f>'Week 9'!AJ24</f>
        <v>102</v>
      </c>
      <c r="L4" s="55">
        <f>'Week 10'!AJ24</f>
        <v>101</v>
      </c>
      <c r="M4" s="55">
        <f>'Week 11'!AJ24</f>
        <v>92</v>
      </c>
      <c r="N4" s="55">
        <f>'Week 12'!AJ24</f>
        <v>103</v>
      </c>
      <c r="O4" s="55">
        <f>'Week 13'!AJ24</f>
        <v>93</v>
      </c>
      <c r="P4" s="55">
        <f>'Week 14'!AJ24</f>
        <v>97</v>
      </c>
      <c r="Q4" s="55">
        <f>'Week 15'!AJ24</f>
        <v>97</v>
      </c>
      <c r="R4" s="55">
        <f>'Week 16'!AJ24</f>
        <v>92</v>
      </c>
      <c r="S4" s="56">
        <f>'Week 17'!AJ24</f>
        <v>129</v>
      </c>
      <c r="T4" s="16">
        <f>SUM(Table1[[#This Row],[Week1]:[Week17]])</f>
        <v>1696</v>
      </c>
      <c r="U4" s="16" t="str">
        <f>IF(Table1[[#This Row],[TOTAL]]-LARGE($T$4:$T$29,3)&gt;0,_xlfn.CONCAT("+",Table1[[#This Row],[TOTAL]]-LARGE($T$4:$T$29,3)),IF(Table1[[#This Row],[TOTAL]]-LARGE($T$4:$T$29,3)=0,"-",Table1[[#This Row],[TOTAL]]-LARGE($T$4:$T$29,3)))</f>
        <v>+20</v>
      </c>
      <c r="V4" s="23">
        <f>SUM('Week 1'!C57,'Week 2'!C57,'Week 3'!C57,'Week 4'!C57,'Week 5'!C57,'Week 7'!C57,'Week 8'!C57,'Week 9'!C57,'Week 10'!C57,'Week 11'!C57,'Week 12'!C57:H57,'Week 14'!C57,'Week 15'!C57)</f>
        <v>71</v>
      </c>
      <c r="W4" s="16">
        <f>SUM('Week 1'!AE57,'Week 1'!AG57,'Week 2'!AG57,'Week 3'!AG57,'Week 4'!AG57,'Week 5'!AE57,'Week 6'!AC57,'Week 7'!AC57,'Week 8'!AC57,'Week 9'!AC57,'Week 10'!AC57,'Week 11'!AC57,'Week 12'!AG57,'Week 13'!AE57,'Week 13'!AC57,'Week 14'!AG57,'Week 15'!AG57,'Week 16'!AG57,'Week 6'!AA57)</f>
        <v>132</v>
      </c>
      <c r="X4" s="146">
        <f>-50-Z4+Week2+Week6+First_Overall</f>
        <v>220</v>
      </c>
      <c r="Y4" s="16">
        <f>SUM('Week 1'!AJ57,'Week 2'!AJ57,'Week 3'!AJ57,'Week 4'!AJ57,'Week 5'!AJ57,'Week 6'!AJ57,'Week 7'!AJ57,'Week 8'!AJ57,'Week 9'!AJ57,'Week 10'!AJ57,'Week 11'!AJ57,'Week 12'!AJ57,'Week 13'!AJ57,'Week 14'!AJ57,'Week 15'!AJ57,'Week 16'!AJ57,'Week 17'!AJ57)</f>
        <v>176</v>
      </c>
      <c r="Z4" s="106">
        <f>s_week2</f>
        <v>5</v>
      </c>
      <c r="AE4" s="114"/>
    </row>
    <row r="5" spans="1:31" ht="14.4" x14ac:dyDescent="0.3">
      <c r="A5">
        <f t="shared" si="0"/>
        <v>2</v>
      </c>
      <c r="B5" s="14" t="str">
        <f>'Week 1'!B20</f>
        <v>Carly</v>
      </c>
      <c r="C5" s="55">
        <f>'Week 1'!AJ20</f>
        <v>82</v>
      </c>
      <c r="D5" s="55">
        <f>'Week 2'!AJ20</f>
        <v>120</v>
      </c>
      <c r="E5" s="55">
        <f>'Week 3'!AJ20</f>
        <v>103</v>
      </c>
      <c r="F5" s="55">
        <f>'Week 4'!AJ20</f>
        <v>121</v>
      </c>
      <c r="G5" s="55">
        <f>'Week 5'!AJ20</f>
        <v>89</v>
      </c>
      <c r="H5" s="55">
        <f>'Week 6'!AJ20</f>
        <v>90</v>
      </c>
      <c r="I5" s="55">
        <f>'Week 7'!AJ20</f>
        <v>116</v>
      </c>
      <c r="J5" s="55">
        <f>'Week 8'!AJ20</f>
        <v>81</v>
      </c>
      <c r="K5" s="55">
        <f>'Week 9'!AJ20</f>
        <v>98</v>
      </c>
      <c r="L5" s="55">
        <f>'Week 10'!AJ20</f>
        <v>100</v>
      </c>
      <c r="M5" s="55">
        <f>'Week 11'!AJ20</f>
        <v>78</v>
      </c>
      <c r="N5" s="55">
        <f>'Week 12'!AJ20</f>
        <v>112</v>
      </c>
      <c r="O5" s="55">
        <f>'Week 13'!AJ20</f>
        <v>94</v>
      </c>
      <c r="P5" s="55">
        <f>'Week 14'!AJ20</f>
        <v>88</v>
      </c>
      <c r="Q5" s="55">
        <f>'Week 15'!AJ20</f>
        <v>92</v>
      </c>
      <c r="R5" s="55">
        <f>'Week 16'!AJ20</f>
        <v>99</v>
      </c>
      <c r="S5" s="56">
        <f>'Week 17'!AJ20</f>
        <v>120</v>
      </c>
      <c r="T5" s="16">
        <f>SUM(Table1[[#This Row],[Week1]:[Week17]])</f>
        <v>1683</v>
      </c>
      <c r="U5" s="16" t="str">
        <f>IF(Table1[[#This Row],[TOTAL]]-LARGE($T$4:$T$29,3)&gt;0,_xlfn.CONCAT("+",Table1[[#This Row],[TOTAL]]-LARGE($T$4:$T$29,3)),IF(Table1[[#This Row],[TOTAL]]-LARGE($T$4:$T$29,3)=0,"-",Table1[[#This Row],[TOTAL]]-LARGE($T$4:$T$29,3)))</f>
        <v>+7</v>
      </c>
      <c r="V5" s="16">
        <f>SUM('Week 1'!C53,'Week 2'!C53,'Week 3'!C53,'Week 4'!C53,'Week 5'!C53,'Week 6'!C53,'Week 7'!C53,'Week 8'!C53,'Week 9'!C53,'Week 10'!C53,'Week 11'!C53,'Week 12'!C53:H53,'Week 14'!C53,'Week 15'!C53)</f>
        <v>77</v>
      </c>
      <c r="W5" s="16">
        <f>SUM('Week 1'!AE53,'Week 1'!AG53,'Week 2'!AG53,'Week 3'!AG53,'Week 4'!AG53,'Week 5'!AE53,'Week 6'!AC53,'Week 6'!AA53,'Week 7'!AC53,'Week 8'!AC53,'Week 9'!AC53,'Week 10'!AC53,'Week 11'!AC53,'Week 12'!AG53,'Week 13'!AE53,'Week 13'!AC53,'Week 14'!AG53,'Week 15'!AG53,'Week 16'!AG53)</f>
        <v>151</v>
      </c>
      <c r="X5" s="146">
        <f>-50-Z5+Week4+Second_Overall</f>
        <v>105</v>
      </c>
      <c r="Y5" s="16">
        <f>SUM('Week 1'!AJ53,'Week 2'!AJ53,'Week 3'!AJ53,'Week 4'!AJ53,'Week 5'!AJ53,'Week 6'!AJ53,'Week 7'!AJ53,'Week 8'!AJ53,'Week 9'!AJ53,'Week 10'!AJ53,'Week 11'!AJ53,'Week 12'!AJ53,'Week 13'!AJ53,'Week 14'!AJ53,'Week 15'!AJ53,'Week 16'!AJ53,'Week 17'!AJ53)</f>
        <v>177</v>
      </c>
      <c r="Z5" s="106">
        <f>0</f>
        <v>0</v>
      </c>
      <c r="AE5" s="114"/>
    </row>
    <row r="6" spans="1:31" ht="14.4" x14ac:dyDescent="0.3">
      <c r="A6">
        <f t="shared" si="0"/>
        <v>3</v>
      </c>
      <c r="B6" s="14" t="str">
        <f>'Week 1'!B8</f>
        <v>Katelyn</v>
      </c>
      <c r="C6" s="55">
        <f>'Week 1'!AJ8</f>
        <v>86</v>
      </c>
      <c r="D6" s="55">
        <f>'Week 2'!AJ8</f>
        <v>127</v>
      </c>
      <c r="E6" s="55">
        <f>'Week 3'!AJ8</f>
        <v>89</v>
      </c>
      <c r="F6" s="55">
        <f>'Week 4'!AJ8</f>
        <v>102</v>
      </c>
      <c r="G6" s="55">
        <f>'Week 5'!AJ8</f>
        <v>87</v>
      </c>
      <c r="H6" s="55">
        <f>'Week 6'!AJ8</f>
        <v>91</v>
      </c>
      <c r="I6" s="55">
        <f>'Week 7'!AJ8</f>
        <v>108</v>
      </c>
      <c r="J6" s="55">
        <f>'Week 8'!AJ8</f>
        <v>80</v>
      </c>
      <c r="K6" s="55">
        <f>'Week 9'!AJ8</f>
        <v>103</v>
      </c>
      <c r="L6" s="55">
        <f>'Week 10'!AJ8</f>
        <v>102</v>
      </c>
      <c r="M6" s="55">
        <f>'Week 11'!AJ8</f>
        <v>83</v>
      </c>
      <c r="N6" s="55">
        <f>'Week 12'!AJ8</f>
        <v>107</v>
      </c>
      <c r="O6" s="55">
        <f>'Week 13'!AJ8</f>
        <v>93</v>
      </c>
      <c r="P6" s="55">
        <f>'Week 14'!AJ8</f>
        <v>100</v>
      </c>
      <c r="Q6" s="55">
        <f>'Week 15'!AJ8</f>
        <v>95</v>
      </c>
      <c r="R6" s="55">
        <f>'Week 16'!AJ8</f>
        <v>94</v>
      </c>
      <c r="S6" s="56">
        <f>'Week 17'!AJ8</f>
        <v>129</v>
      </c>
      <c r="T6" s="16">
        <f>SUM(Table1[[#This Row],[Week1]:[Week17]])</f>
        <v>1676</v>
      </c>
      <c r="U6" s="16" t="str">
        <f>IF(Table1[[#This Row],[TOTAL]]-LARGE($T$4:$T$29,3)&gt;0,_xlfn.CONCAT("+",Table1[[#This Row],[TOTAL]]-LARGE($T$4:$T$29,3)),IF(Table1[[#This Row],[TOTAL]]-LARGE($T$4:$T$29,3)=0,"-",Table1[[#This Row],[TOTAL]]-LARGE($T$4:$T$29,3)))</f>
        <v>-</v>
      </c>
      <c r="V6" s="16">
        <f>SUM('Week 1'!C41,'Week 2'!C41,'Week 3'!C41,'Week 4'!C41,'Week 5'!C41,'Week 6'!C41,'Week 7'!C41,'Week 8'!C41,'Week 9'!C41,'Week 10'!C41,'Week 11'!C41,'Week 12'!C41:H41,'Week 14'!C41,'Week 15'!C41)</f>
        <v>74</v>
      </c>
      <c r="W6" s="16">
        <f>SUM('Week 1'!AE41,'Week 1'!AG41,'Week 2'!AG41,'Week 3'!AG41,'Week 4'!AG41,'Week 5'!AE41,'Week 6'!AC41,'Week 7'!AC41,'Week 8'!AC41,'Week 9'!AC41,'Week 10'!AC41,'Week 11'!AC41,'Week 12'!AG41,'Week 13'!AE41,'Week 13'!AC41,'Week 14'!AG41,'Week 15'!AG41,'Week 16'!AG41,'Week 6'!AA41)</f>
        <v>115</v>
      </c>
      <c r="X6" s="146">
        <f>-50-Z6+Third_Overall</f>
        <v>20</v>
      </c>
      <c r="Y6" s="16">
        <f>SUM('Week 1'!AJ41,'Week 2'!AJ41,'Week 3'!AJ41,'Week 4'!AJ41,'Week 5'!AJ41,'Week 6'!AJ41,'Week 7'!AJ41,'Week 8'!AJ41,'Week 9'!AJ41,'Week 10'!AJ41,'Week 11'!AJ41,'Week 12'!AJ41,'Week 13'!AJ41,'Week 14'!AJ41,'Week 15'!AJ41,'Week 16'!AJ41,'Week 17'!AJ41)</f>
        <v>169</v>
      </c>
      <c r="Z6" s="106">
        <f>0</f>
        <v>0</v>
      </c>
      <c r="AE6" s="114"/>
    </row>
    <row r="7" spans="1:31" ht="14.4" x14ac:dyDescent="0.3">
      <c r="A7">
        <f t="shared" si="0"/>
        <v>4</v>
      </c>
      <c r="B7" s="14" t="str">
        <f>'Week 1'!B13</f>
        <v>Cody</v>
      </c>
      <c r="C7" s="55">
        <f>'Week 1'!AJ13</f>
        <v>82</v>
      </c>
      <c r="D7" s="55">
        <f>'Week 2'!AJ13</f>
        <v>129</v>
      </c>
      <c r="E7" s="55">
        <f>'Week 3'!AJ13</f>
        <v>86</v>
      </c>
      <c r="F7" s="55">
        <f>'Week 4'!AJ13</f>
        <v>104</v>
      </c>
      <c r="G7" s="55">
        <f>'Week 5'!AJ13</f>
        <v>98</v>
      </c>
      <c r="H7" s="55">
        <f>'Week 6'!AJ13</f>
        <v>90</v>
      </c>
      <c r="I7" s="55">
        <f>'Week 7'!AJ13</f>
        <v>110</v>
      </c>
      <c r="J7" s="55">
        <f>'Week 8'!AJ13</f>
        <v>84</v>
      </c>
      <c r="K7" s="55">
        <f>'Week 9'!AJ13</f>
        <v>96</v>
      </c>
      <c r="L7" s="55">
        <f>'Week 10'!AJ13</f>
        <v>88</v>
      </c>
      <c r="M7" s="55">
        <f>'Week 11'!AJ13</f>
        <v>84</v>
      </c>
      <c r="N7" s="55">
        <f>'Week 12'!AJ13</f>
        <v>113</v>
      </c>
      <c r="O7" s="55">
        <f>'Week 13'!AJ13</f>
        <v>98</v>
      </c>
      <c r="P7" s="55">
        <f>'Week 14'!AJ13</f>
        <v>107</v>
      </c>
      <c r="Q7" s="55">
        <f>'Week 15'!AJ13</f>
        <v>94</v>
      </c>
      <c r="R7" s="55">
        <f>'Week 16'!AJ13</f>
        <v>92</v>
      </c>
      <c r="S7" s="56">
        <f>'Week 17'!AJ13</f>
        <v>119</v>
      </c>
      <c r="T7" s="16">
        <f>SUM(Table1[[#This Row],[Week1]:[Week17]])</f>
        <v>1674</v>
      </c>
      <c r="U7" s="16">
        <f>IF(Table1[[#This Row],[TOTAL]]-LARGE($T$4:$T$29,3)&gt;0,_xlfn.CONCAT("+",Table1[[#This Row],[TOTAL]]-LARGE($T$4:$T$29,3)),IF(Table1[[#This Row],[TOTAL]]-LARGE($T$4:$T$29,3)=0,"-",Table1[[#This Row],[TOTAL]]-LARGE($T$4:$T$29,3)))</f>
        <v>-2</v>
      </c>
      <c r="V7" s="16">
        <f>SUM('Week 1'!C46,'Week 2'!C46,'Week 3'!C46,'Week 4'!C46,'Week 5'!C46,'Week 6'!C46,'Week 7'!C46,'Week 8'!C46,'Week 9'!C46,'Week 10'!C46,'Week 11'!C46,'Week 12'!C46:H46,'Week 14'!C46,'Week 15'!C46)</f>
        <v>92</v>
      </c>
      <c r="W7" s="16">
        <f>SUM('Week 1'!AE46,'Week 1'!AG46,'Week 2'!AG46,'Week 3'!AG46,'Week 4'!AG46,'Week 5'!AE46,'Week 6'!AC46,'Week 6'!AA46,'Week 7'!AC46,'Week 8'!AC46,'Week 9'!AC46,'Week 10'!AC46,'Week 11'!AC46,'Week 12'!AG46,'Week 13'!AE46,'Week 13'!AC46,'Week 14'!AG46,'Week 15'!AG46,'Week 16'!AG46)</f>
        <v>104</v>
      </c>
      <c r="X7" s="76">
        <f>-50-Z7</f>
        <v>-50</v>
      </c>
      <c r="Y7" s="16">
        <f>SUM('Week 1'!AJ46,'Week 2'!AJ46,'Week 3'!AJ46,'Week 4'!AJ46,'Week 5'!AJ46,'Week 6'!AJ46,'Week 7'!AJ46,'Week 8'!AJ46,'Week 9'!AJ46,'Week 10'!AJ46,'Week 11'!AJ46,'Week 12'!AJ46,'Week 13'!AJ46,'Week 14'!AJ46,'Week 15'!AJ46,'Week 16'!AJ46,'Week 17'!AJ46)</f>
        <v>176</v>
      </c>
      <c r="Z7" s="106">
        <f>0</f>
        <v>0</v>
      </c>
      <c r="AE7" s="114"/>
    </row>
    <row r="8" spans="1:31" ht="14.4" x14ac:dyDescent="0.3">
      <c r="A8">
        <f t="shared" si="0"/>
        <v>5</v>
      </c>
      <c r="B8" s="14" t="str">
        <f>'Week 1'!B6</f>
        <v>Trevor</v>
      </c>
      <c r="C8" s="55">
        <f>'Week 1'!AJ6</f>
        <v>101</v>
      </c>
      <c r="D8" s="55">
        <f>'Week 2'!AJ6</f>
        <v>112</v>
      </c>
      <c r="E8" s="55">
        <f>'Week 3'!AJ6</f>
        <v>96</v>
      </c>
      <c r="F8" s="55">
        <f>'Week 4'!AJ6</f>
        <v>100</v>
      </c>
      <c r="G8" s="55">
        <f>'Week 5'!AJ6</f>
        <v>85</v>
      </c>
      <c r="H8" s="55">
        <f>'Week 6'!AJ6</f>
        <v>95</v>
      </c>
      <c r="I8" s="55">
        <f>'Week 7'!AJ6</f>
        <v>106</v>
      </c>
      <c r="J8" s="55">
        <f>'Week 8'!AJ6</f>
        <v>72</v>
      </c>
      <c r="K8" s="55">
        <f>'Week 9'!AJ6</f>
        <v>89</v>
      </c>
      <c r="L8" s="55">
        <f>'Week 10'!AJ6</f>
        <v>100</v>
      </c>
      <c r="M8" s="55">
        <f>'Week 11'!AJ6</f>
        <v>95</v>
      </c>
      <c r="N8" s="55">
        <f>'Week 12'!AJ6</f>
        <v>101</v>
      </c>
      <c r="O8" s="55">
        <f>'Week 13'!AJ6</f>
        <v>100</v>
      </c>
      <c r="P8" s="55">
        <f>'Week 14'!AJ6</f>
        <v>95</v>
      </c>
      <c r="Q8" s="55">
        <f>'Week 15'!AJ6</f>
        <v>99</v>
      </c>
      <c r="R8" s="55">
        <f>'Week 16'!AJ6</f>
        <v>98</v>
      </c>
      <c r="S8" s="56">
        <f>'Week 17'!AJ6</f>
        <v>119</v>
      </c>
      <c r="T8" s="16">
        <f>SUM(Table1[[#This Row],[Week1]:[Week17]])</f>
        <v>1663</v>
      </c>
      <c r="U8" s="16">
        <f>IF(Table1[[#This Row],[TOTAL]]-LARGE($T$4:$T$29,3)&gt;0,_xlfn.CONCAT("+",Table1[[#This Row],[TOTAL]]-LARGE($T$4:$T$29,3)),IF(Table1[[#This Row],[TOTAL]]-LARGE($T$4:$T$29,3)=0,"-",Table1[[#This Row],[TOTAL]]-LARGE($T$4:$T$29,3)))</f>
        <v>-13</v>
      </c>
      <c r="V8" s="16">
        <f>SUM('Week 1'!C39,'Week 2'!C39,'Week 3'!C39,'Week 4'!C39,'Week 5'!C39,'Week 6'!C39,'Week 7'!C39,'Week 8'!C39,'Week 9'!C39,'Week 10'!C39,'Week 11'!C39,'Week 12'!C39:H39,'Week 14'!C39,'Week 15'!C39)</f>
        <v>75</v>
      </c>
      <c r="W8" s="16">
        <f>SUM('Week 1'!AE39,'Week 1'!AG39,'Week 2'!AG39,'Week 3'!AG39,'Week 4'!AG39,'Week 5'!AE39,'Week 6'!AC39,'Week 7'!AC39,'Week 8'!AC39,'Week 9'!AC39,'Week 10'!AC39,'Week 11'!AC39,'Week 12'!AG39,'Week 13'!AE39,'Week 13'!AC39,'Week 14'!AG39,'Week 15'!AG39,'Week 16'!AG39,'Week 6'!AA39)</f>
        <v>143</v>
      </c>
      <c r="X8" s="76">
        <f>-50-Z8</f>
        <v>-50</v>
      </c>
      <c r="Y8" s="16">
        <f>SUM('Week 1'!AJ39,'Week 2'!AJ39,'Week 3'!AJ39,'Week 4'!AJ39,'Week 5'!AJ39,'Week 6'!AJ39,'Week 7'!AJ39,'Week 8'!AJ39,'Week 9'!AJ39,'Week 10'!AJ39,'Week 11'!AJ39,'Week 12'!AJ39,'Week 13'!AJ39,'Week 14'!AJ39,'Week 15'!AJ39,'Week 16'!AJ39,'Week 17'!AJ39)</f>
        <v>171</v>
      </c>
      <c r="Z8" s="106">
        <f>0</f>
        <v>0</v>
      </c>
      <c r="AC8" t="s">
        <v>17</v>
      </c>
      <c r="AE8" s="114"/>
    </row>
    <row r="9" spans="1:31" ht="14.4" x14ac:dyDescent="0.3">
      <c r="A9">
        <f t="shared" si="0"/>
        <v>6</v>
      </c>
      <c r="B9" s="14" t="str">
        <f>'Week 1'!B10</f>
        <v>Chris</v>
      </c>
      <c r="C9" s="55">
        <f>'Week 1'!AJ10</f>
        <v>87</v>
      </c>
      <c r="D9" s="55">
        <f>'Week 2'!AJ10</f>
        <v>111</v>
      </c>
      <c r="E9" s="55">
        <f>'Week 3'!AJ10</f>
        <v>103</v>
      </c>
      <c r="F9" s="55">
        <f>'Week 4'!AJ10</f>
        <v>108</v>
      </c>
      <c r="G9" s="55">
        <f>'Week 5'!AJ10</f>
        <v>88</v>
      </c>
      <c r="H9" s="55">
        <f>'Week 6'!AJ10</f>
        <v>65</v>
      </c>
      <c r="I9" s="55">
        <f>'Week 7'!AJ10</f>
        <v>108</v>
      </c>
      <c r="J9" s="55">
        <f>'Week 8'!AJ10</f>
        <v>89</v>
      </c>
      <c r="K9" s="55">
        <f>'Week 9'!AJ10</f>
        <v>100</v>
      </c>
      <c r="L9" s="55">
        <f>'Week 10'!AJ10</f>
        <v>82</v>
      </c>
      <c r="M9" s="55">
        <f>'Week 11'!AJ10</f>
        <v>83</v>
      </c>
      <c r="N9" s="55">
        <f>'Week 12'!AJ10</f>
        <v>106</v>
      </c>
      <c r="O9" s="55">
        <f>'Week 13'!AJ10</f>
        <v>97</v>
      </c>
      <c r="P9" s="55">
        <f>'Week 14'!AJ10</f>
        <v>100</v>
      </c>
      <c r="Q9" s="55">
        <f>'Week 15'!AJ10</f>
        <v>110</v>
      </c>
      <c r="R9" s="55">
        <f>'Week 16'!AJ10</f>
        <v>104</v>
      </c>
      <c r="S9" s="56">
        <f>'Week 17'!AJ10</f>
        <v>113</v>
      </c>
      <c r="T9" s="16">
        <f>SUM(Table1[[#This Row],[Week1]:[Week17]])</f>
        <v>1654</v>
      </c>
      <c r="U9" s="16">
        <f>IF(Table1[[#This Row],[TOTAL]]-LARGE($T$4:$T$29,3)&gt;0,_xlfn.CONCAT("+",Table1[[#This Row],[TOTAL]]-LARGE($T$4:$T$29,3)),IF(Table1[[#This Row],[TOTAL]]-LARGE($T$4:$T$29,3)=0,"-",Table1[[#This Row],[TOTAL]]-LARGE($T$4:$T$29,3)))</f>
        <v>-22</v>
      </c>
      <c r="V9" s="16">
        <f>SUM('Week 1'!C43,'Week 2'!C43,'Week 3'!C43,'Week 4'!C43,'Week 5'!C43,'Week 6'!C43,'Week 7'!C43,'Week 8'!C43,'Week 9'!C43,'Week 10'!C43,'Week 11'!C43,'Week 12'!C43:H43,'Week 14'!C43,'Week 15'!C43)</f>
        <v>81</v>
      </c>
      <c r="W9" s="16">
        <f>SUM('Week 1'!AE43,'Week 1'!AG43,'Week 2'!AG43,'Week 3'!AG43,'Week 4'!AG43,'Week 5'!AE43,'Week 6'!AC43,'Week 7'!AC43,'Week 8'!AC43,'Week 9'!AC43,'Week 10'!AC43,'Week 11'!AC43,'Week 12'!AG43,'Week 13'!AE43,'Week 13'!AC43,'Week 14'!AG43,'Week 15'!AG43,'Week 16'!AG43,'Week 6'!AA43)</f>
        <v>165</v>
      </c>
      <c r="X9" s="76">
        <f>-50-Z9</f>
        <v>-55</v>
      </c>
      <c r="Y9" s="16">
        <f>SUM('Week 1'!AJ43,'Week 2'!AJ43,'Week 3'!AJ43,'Week 4'!AJ43,'Week 5'!AJ43,'Week 6'!AJ43,'Week 7'!AJ43,'Week 8'!AJ43,'Week 9'!AJ43,'Week 10'!AJ43,'Week 11'!AJ43,'Week 12'!AJ43,'Week 13'!AJ43,'Week 14'!AJ43,'Week 15'!AJ43,'Week 16'!AJ43,'Week 17'!AJ43)</f>
        <v>167</v>
      </c>
      <c r="Z9" s="106">
        <f>s_week13</f>
        <v>5</v>
      </c>
      <c r="AE9" s="114"/>
    </row>
    <row r="10" spans="1:31" ht="14.4" x14ac:dyDescent="0.3">
      <c r="A10">
        <f t="shared" si="0"/>
        <v>7</v>
      </c>
      <c r="B10" s="14" t="str">
        <f>'Week 1'!B18</f>
        <v>Walker</v>
      </c>
      <c r="C10" s="55">
        <f>'Week 1'!AJ18</f>
        <v>89</v>
      </c>
      <c r="D10" s="55">
        <f>'Week 2'!AJ18</f>
        <v>119</v>
      </c>
      <c r="E10" s="55">
        <f>'Week 3'!AJ18</f>
        <v>73</v>
      </c>
      <c r="F10" s="55">
        <f>'Week 4'!AJ18</f>
        <v>102</v>
      </c>
      <c r="G10" s="55">
        <f>'Week 5'!AJ18</f>
        <v>85</v>
      </c>
      <c r="H10" s="55">
        <f>'Week 6'!AJ18</f>
        <v>91</v>
      </c>
      <c r="I10" s="55">
        <f>'Week 7'!AJ18</f>
        <v>117</v>
      </c>
      <c r="J10" s="55">
        <f>'Week 8'!AJ18</f>
        <v>78</v>
      </c>
      <c r="K10" s="55">
        <f>'Week 9'!AJ18</f>
        <v>104</v>
      </c>
      <c r="L10" s="55">
        <f>'Week 10'!AJ18</f>
        <v>93</v>
      </c>
      <c r="M10" s="55">
        <f>'Week 11'!AJ18</f>
        <v>77</v>
      </c>
      <c r="N10" s="55">
        <f>'Week 12'!AJ18</f>
        <v>118</v>
      </c>
      <c r="O10" s="55">
        <f>'Week 13'!AJ18</f>
        <v>98</v>
      </c>
      <c r="P10" s="55">
        <f>'Week 14'!AJ18</f>
        <v>96</v>
      </c>
      <c r="Q10" s="55">
        <f>'Week 15'!AJ18</f>
        <v>94</v>
      </c>
      <c r="R10" s="55">
        <f>'Week 16'!AJ18</f>
        <v>89</v>
      </c>
      <c r="S10" s="56">
        <f>'Week 17'!AJ18</f>
        <v>125</v>
      </c>
      <c r="T10" s="16">
        <f>SUM(Table1[[#This Row],[Week1]:[Week17]])</f>
        <v>1648</v>
      </c>
      <c r="U10" s="16">
        <f>IF(Table1[[#This Row],[TOTAL]]-LARGE($T$4:$T$29,3)&gt;0,_xlfn.CONCAT("+",Table1[[#This Row],[TOTAL]]-LARGE($T$4:$T$29,3)),IF(Table1[[#This Row],[TOTAL]]-LARGE($T$4:$T$29,3)=0,"-",Table1[[#This Row],[TOTAL]]-LARGE($T$4:$T$29,3)))</f>
        <v>-28</v>
      </c>
      <c r="V10" s="16">
        <f>SUM('Week 1'!C51,'Week 2'!C51,'Week 3'!C51,'Week 4'!C51,'Week 5'!C51,'Week 6'!C51,'Week 7'!C51,'Week 8'!C51,'Week 9'!C51,'Week 10'!C51,'Week 11'!C51,'Week 12'!C51:H51,'Week 14'!C51,'Week 15'!C51)</f>
        <v>114</v>
      </c>
      <c r="W10" s="16">
        <f>SUM('Week 1'!AE51,'Week 1'!AG51,'Week 2'!AG51,'Week 3'!AG51,'Week 4'!AG51,'Week 5'!AE51,'Week 6'!AC51,'Week 7'!AC51,'Week 8'!AC51,'Week 9'!AC51,'Week 10'!AC51,'Week 11'!AC51,'Week 12'!AG51,'Week 13'!AE51,'Week 13'!AC51,'Week 14'!AG51,'Week 15'!AG51,'Week 16'!AG51,'Week 6'!AA51)</f>
        <v>149</v>
      </c>
      <c r="X10" s="76">
        <f>-50-Z10</f>
        <v>-50</v>
      </c>
      <c r="Y10" s="16">
        <f>SUM('Week 1'!AJ51,'Week 2'!AJ51,'Week 3'!AJ51,'Week 4'!AJ51,'Week 5'!AJ51,'Week 6'!AJ51,'Week 7'!AJ51,'Week 8'!AJ51,'Week 9'!AJ51,'Week 10'!AJ51,'Week 11'!AJ51,'Week 12'!AJ51,'Week 13'!AJ51,'Week 14'!AJ51,'Week 15'!AJ51,'Week 16'!AJ51,'Week 17'!AJ51)</f>
        <v>175</v>
      </c>
      <c r="Z10" s="106">
        <f>0</f>
        <v>0</v>
      </c>
      <c r="AE10" s="114"/>
    </row>
    <row r="11" spans="1:31" ht="14.4" x14ac:dyDescent="0.3">
      <c r="A11">
        <f t="shared" si="0"/>
        <v>8</v>
      </c>
      <c r="B11" s="14" t="str">
        <f>'Week 1'!B17</f>
        <v>Thadd</v>
      </c>
      <c r="C11" s="55">
        <f>'Week 1'!AJ17</f>
        <v>89</v>
      </c>
      <c r="D11" s="55">
        <f>'Week 2'!AJ17</f>
        <v>111</v>
      </c>
      <c r="E11" s="55">
        <f>'Week 3'!AJ17</f>
        <v>113</v>
      </c>
      <c r="F11" s="55">
        <f>'Week 4'!AJ17</f>
        <v>108</v>
      </c>
      <c r="G11" s="55">
        <f>'Week 5'!AJ17</f>
        <v>97</v>
      </c>
      <c r="H11" s="55">
        <f>'Week 6'!AJ17</f>
        <v>79</v>
      </c>
      <c r="I11" s="55">
        <f>'Week 7'!AJ17</f>
        <v>106</v>
      </c>
      <c r="J11" s="55">
        <f>'Week 8'!AJ17</f>
        <v>83</v>
      </c>
      <c r="K11" s="55">
        <f>'Week 9'!AJ17</f>
        <v>97</v>
      </c>
      <c r="L11" s="55">
        <f>'Week 10'!AJ17</f>
        <v>90</v>
      </c>
      <c r="M11" s="55">
        <f>'Week 11'!AJ17</f>
        <v>69</v>
      </c>
      <c r="N11" s="55">
        <f>'Week 12'!AJ17</f>
        <v>102</v>
      </c>
      <c r="O11" s="55">
        <f>'Week 13'!AJ17</f>
        <v>102</v>
      </c>
      <c r="P11" s="55">
        <f>'Week 14'!AJ17</f>
        <v>106</v>
      </c>
      <c r="Q11" s="55">
        <f>'Week 15'!AJ17</f>
        <v>84</v>
      </c>
      <c r="R11" s="55">
        <f>'Week 16'!AJ17</f>
        <v>96</v>
      </c>
      <c r="S11" s="56">
        <f>'Week 17'!AJ17</f>
        <v>113</v>
      </c>
      <c r="T11" s="16">
        <f>SUM(Table1[[#This Row],[Week1]:[Week17]])</f>
        <v>1645</v>
      </c>
      <c r="U11" s="16">
        <f>IF(Table1[[#This Row],[TOTAL]]-LARGE($T$4:$T$29,3)&gt;0,_xlfn.CONCAT("+",Table1[[#This Row],[TOTAL]]-LARGE($T$4:$T$29,3)),IF(Table1[[#This Row],[TOTAL]]-LARGE($T$4:$T$29,3)=0,"-",Table1[[#This Row],[TOTAL]]-LARGE($T$4:$T$29,3)))</f>
        <v>-31</v>
      </c>
      <c r="V11" s="16">
        <f>SUM('Week 1'!C50,'Week 2'!C50,'Week 3'!C50,'Week 4'!C50,'Week 5'!C50,'Week 6'!C50,'Week 7'!C50,'Week 8'!C50,'Week 9'!C50,'Week 10'!C50,'Week 11'!C50,'Week 12'!C50:H50,'Week 14'!C50,'Week 15'!C50)</f>
        <v>53</v>
      </c>
      <c r="W11" s="16">
        <f>SUM('Week 1'!AE50,'Week 1'!AG50,'Week 2'!AG50,'Week 3'!AG50,'Week 4'!AG50,'Week 5'!AE50,'Week 6'!AC50,'Week 7'!AC50,'Week 8'!AC50,'Week 9'!AC50,'Week 10'!AC50,'Week 11'!AC50,'Week 12'!AG50,'Week 13'!AE50,'Week 13'!AC50,'Week 14'!AG50,'Week 15'!AG50,'Week 16'!AG50,'Week 6'!AA50)</f>
        <v>222</v>
      </c>
      <c r="X11" s="146">
        <f>-50-Z11+Week3+MNF_TOTAL</f>
        <v>50</v>
      </c>
      <c r="Y11" s="16">
        <f>SUM('Week 1'!AJ50,'Week 2'!AJ50,'Week 3'!AJ50,'Week 4'!AJ50,'Week 5'!AJ50,'Week 6'!AJ50,'Week 7'!AJ50,'Week 8'!AJ50,'Week 9'!AJ50,'Week 10'!AJ50,'Week 11'!AJ50,'Week 12'!AJ50,'Week 13'!AJ50,'Week 14'!AJ50,'Week 15'!AJ50,'Week 16'!AJ50,'Week 17'!AJ50)</f>
        <v>173</v>
      </c>
      <c r="Z11" s="106">
        <f>0</f>
        <v>0</v>
      </c>
      <c r="AE11" s="114"/>
    </row>
    <row r="12" spans="1:31" ht="14.4" x14ac:dyDescent="0.3">
      <c r="A12">
        <f t="shared" si="0"/>
        <v>9</v>
      </c>
      <c r="B12" s="14" t="str">
        <f>'Week 1'!B15</f>
        <v>Austin</v>
      </c>
      <c r="C12" s="55">
        <f>'Week 1'!AJ15</f>
        <v>87</v>
      </c>
      <c r="D12" s="55">
        <f>'Week 2'!AJ15</f>
        <v>125</v>
      </c>
      <c r="E12" s="55">
        <f>'Week 3'!AJ15</f>
        <v>93</v>
      </c>
      <c r="F12" s="55">
        <f>'Week 4'!AJ15</f>
        <v>107</v>
      </c>
      <c r="G12" s="55">
        <f>'Week 5'!AJ15</f>
        <v>89</v>
      </c>
      <c r="H12" s="55">
        <f>'Week 6'!AJ15</f>
        <v>82</v>
      </c>
      <c r="I12" s="55">
        <f>'Week 7'!AJ15</f>
        <v>109</v>
      </c>
      <c r="J12" s="55">
        <f>'Week 8'!AJ15</f>
        <v>68</v>
      </c>
      <c r="K12" s="55">
        <f>'Week 9'!AJ15</f>
        <v>112</v>
      </c>
      <c r="L12" s="55">
        <f>'Week 10'!AJ15</f>
        <v>100</v>
      </c>
      <c r="M12" s="55">
        <f>'Week 11'!AJ15</f>
        <v>71</v>
      </c>
      <c r="N12" s="55">
        <f>'Week 12'!AJ15</f>
        <v>98</v>
      </c>
      <c r="O12" s="55">
        <f>'Week 13'!AJ15</f>
        <v>99</v>
      </c>
      <c r="P12" s="55">
        <f>'Week 14'!AJ15</f>
        <v>106</v>
      </c>
      <c r="Q12" s="55">
        <f>'Week 15'!AJ15</f>
        <v>92</v>
      </c>
      <c r="R12" s="55">
        <f>'Week 16'!AJ15</f>
        <v>85</v>
      </c>
      <c r="S12" s="56">
        <f>'Week 17'!AJ15</f>
        <v>121</v>
      </c>
      <c r="T12" s="16">
        <f>SUM(Table1[[#This Row],[Week1]:[Week17]])</f>
        <v>1644</v>
      </c>
      <c r="U12" s="16">
        <f>IF(Table1[[#This Row],[TOTAL]]-LARGE($T$4:$T$29,3)&gt;0,_xlfn.CONCAT("+",Table1[[#This Row],[TOTAL]]-LARGE($T$4:$T$29,3)),IF(Table1[[#This Row],[TOTAL]]-LARGE($T$4:$T$29,3)=0,"-",Table1[[#This Row],[TOTAL]]-LARGE($T$4:$T$29,3)))</f>
        <v>-32</v>
      </c>
      <c r="V12" s="16">
        <f>SUM('Week 1'!C48,'Week 2'!C48,'Week 3'!C48,'Week 4'!C48,'Week 5'!C48,'Week 6'!C48,'Week 7'!C48,'Week 8'!C48,'Week 9'!C48,'Week 10'!C48,'Week 11'!C48,'Week 12'!C48:H48,'Week 14'!C48,'Week 15'!C48)</f>
        <v>87</v>
      </c>
      <c r="W12" s="16">
        <f>SUM('Week 1'!AE48,'Week 1'!AG48,'Week 2'!AG48,'Week 3'!AG48,'Week 4'!AG48,'Week 5'!AE48,'Week 6'!AC48,'Week 7'!AC48,'Week 8'!AC48,'Week 9'!AC48,'Week 10'!AC48,'Week 11'!AC48,'Week 12'!AG48,'Week 13'!AE48,'Week 13'!AC48,'Week 14'!AG48,'Week 15'!AG48,'Week 16'!AG48,'Week 6'!AA48)</f>
        <v>161</v>
      </c>
      <c r="X12" s="76">
        <f>-50-Z12</f>
        <v>-50</v>
      </c>
      <c r="Y12" s="16">
        <f>SUM('Week 1'!AJ48,'Week 2'!AJ48,'Week 3'!AJ48,'Week 4'!AJ48,'Week 5'!AJ48,'Week 6'!AJ48,'Week 7'!AJ48,'Week 8'!AJ48,'Week 9'!AJ48,'Week 10'!AJ48,'Week 11'!AJ48,'Week 12'!AJ48,'Week 13'!AJ48,'Week 14'!AJ48,'Week 15'!AJ48,'Week 16'!AJ48,'Week 17'!AJ48)</f>
        <v>172</v>
      </c>
      <c r="Z12" s="106">
        <v>0</v>
      </c>
      <c r="AE12" s="114"/>
    </row>
    <row r="13" spans="1:31" ht="14.4" x14ac:dyDescent="0.3">
      <c r="A13">
        <f t="shared" si="0"/>
        <v>10</v>
      </c>
      <c r="B13" s="14" t="str">
        <f>'Week 1'!B29</f>
        <v>Chad</v>
      </c>
      <c r="C13" s="55">
        <f>'Week 1'!AJ29</f>
        <v>86</v>
      </c>
      <c r="D13" s="55">
        <f>'Week 2'!AJ29</f>
        <v>115</v>
      </c>
      <c r="E13" s="55">
        <f>'Week 3'!AJ29</f>
        <v>74</v>
      </c>
      <c r="F13" s="55">
        <f>'Week 4'!AJ29</f>
        <v>100</v>
      </c>
      <c r="G13" s="55">
        <f>'Week 5'!AJ29</f>
        <v>91</v>
      </c>
      <c r="H13" s="55">
        <f>'Week 6'!AJ29</f>
        <v>97</v>
      </c>
      <c r="I13" s="55">
        <f>'Week 7'!AJ29</f>
        <v>97</v>
      </c>
      <c r="J13" s="55">
        <f>'Week 8'!AJ29</f>
        <v>66</v>
      </c>
      <c r="K13" s="55">
        <f>'Week 9'!AJ29</f>
        <v>103</v>
      </c>
      <c r="L13" s="55">
        <f>'Week 10'!AJ29</f>
        <v>82</v>
      </c>
      <c r="M13" s="55">
        <f>'Week 11'!AJ29</f>
        <v>95</v>
      </c>
      <c r="N13" s="55">
        <f>'Week 12'!AJ29</f>
        <v>103</v>
      </c>
      <c r="O13" s="55">
        <f>'Week 13'!AJ29</f>
        <v>95</v>
      </c>
      <c r="P13" s="55">
        <f>'Week 14'!AJ29</f>
        <v>120</v>
      </c>
      <c r="Q13" s="55">
        <f>'Week 15'!AJ29</f>
        <v>97</v>
      </c>
      <c r="R13" s="55">
        <f>'Week 16'!AJ29</f>
        <v>85</v>
      </c>
      <c r="S13" s="56">
        <f>'Week 17'!AJ29</f>
        <v>121</v>
      </c>
      <c r="T13" s="16">
        <f>SUM(Table1[[#This Row],[Week1]:[Week17]])</f>
        <v>1627</v>
      </c>
      <c r="U13" s="16">
        <f>IF(Table1[[#This Row],[TOTAL]]-LARGE($T$4:$T$29,3)&gt;0,_xlfn.CONCAT("+",Table1[[#This Row],[TOTAL]]-LARGE($T$4:$T$29,3)),IF(Table1[[#This Row],[TOTAL]]-LARGE($T$4:$T$29,3)=0,"-",Table1[[#This Row],[TOTAL]]-LARGE($T$4:$T$29,3)))</f>
        <v>-49</v>
      </c>
      <c r="V13" s="16">
        <f>SUM('Week 1'!C62,'Week 2'!C62,'Week 3'!C62,'Week 4'!C62,'Week 5'!C62,'Week 6'!C62,'Week 7'!C62,'Week 8'!C62,'Week 9'!C62,'Week 10'!C62,'Week 11'!C62,'Week 12'!C62:H62,'Week 14'!C62,'Week 15'!C62)</f>
        <v>141</v>
      </c>
      <c r="W13" s="16">
        <f>SUM('Week 1'!AE62,'Week 1'!AG62,'Week 2'!AG62,'Week 3'!AG62,'Week 4'!AG62,'Week 5'!AE62,'Week 6'!AC62,'Week 7'!AC62,'Week 8'!AC62,'Week 9'!AC62,'Week 10'!AC62,'Week 11'!AC62,'Week 12'!AG62,'Week 13'!AE62,'Week 13'!AC62,'Week 14'!AG62,'Week 15'!AG62,'Week 16'!AG62,'Week 6'!AA62)</f>
        <v>195</v>
      </c>
      <c r="X13" s="146">
        <f>-50-Z13+Week14+TNF_Total</f>
        <v>45</v>
      </c>
      <c r="Y13" s="16">
        <f>SUM('Week 1'!AJ62,'Week 2'!AJ62,'Week 3'!AJ62,'Week 4'!AJ62,'Week 5'!AJ62,'Week 6'!AJ62,'Week 7'!AJ62,'Week 8'!AJ62,'Week 9'!AJ62,'Week 10'!AJ62,'Week 11'!AJ62,'Week 12'!AJ62,'Week 13'!AJ62,'Week 14'!AJ62,'Week 15'!AJ62,'Week 16'!AJ62,'Week 17'!AJ62)</f>
        <v>172</v>
      </c>
      <c r="Z13" s="106">
        <f>s_week4</f>
        <v>5</v>
      </c>
      <c r="AC13" t="s">
        <v>17</v>
      </c>
      <c r="AE13" s="114"/>
    </row>
    <row r="14" spans="1:31" ht="14.4" x14ac:dyDescent="0.3">
      <c r="A14">
        <f t="shared" si="0"/>
        <v>11</v>
      </c>
      <c r="B14" s="14" t="str">
        <f>'Week 1'!B23</f>
        <v>Dean</v>
      </c>
      <c r="C14" s="55">
        <f>'Week 1'!AJ23</f>
        <v>87</v>
      </c>
      <c r="D14" s="55">
        <f>'Week 2'!AJ23</f>
        <v>122</v>
      </c>
      <c r="E14" s="55">
        <f>'Week 3'!AJ23</f>
        <v>74</v>
      </c>
      <c r="F14" s="55">
        <f>'Week 4'!AJ23</f>
        <v>102</v>
      </c>
      <c r="G14" s="55">
        <f>'Week 5'!AJ23</f>
        <v>91</v>
      </c>
      <c r="H14" s="55">
        <f>'Week 6'!AJ23</f>
        <v>90</v>
      </c>
      <c r="I14" s="55">
        <f>'Week 7'!AJ23</f>
        <v>109</v>
      </c>
      <c r="J14" s="55">
        <f>'Week 8'!AJ23</f>
        <v>77</v>
      </c>
      <c r="K14" s="55">
        <f>'Week 9'!AJ23</f>
        <v>92</v>
      </c>
      <c r="L14" s="55">
        <f>'Week 10'!AJ23</f>
        <v>80</v>
      </c>
      <c r="M14" s="55">
        <f>'Week 11'!AJ23</f>
        <v>80</v>
      </c>
      <c r="N14" s="55">
        <f>'Week 12'!AJ23</f>
        <v>109</v>
      </c>
      <c r="O14" s="55">
        <f>'Week 13'!AJ23</f>
        <v>99</v>
      </c>
      <c r="P14" s="55">
        <f>'Week 14'!AJ23</f>
        <v>89</v>
      </c>
      <c r="Q14" s="55">
        <f>'Week 15'!AJ23</f>
        <v>100</v>
      </c>
      <c r="R14" s="55">
        <f>'Week 16'!AJ23</f>
        <v>89</v>
      </c>
      <c r="S14" s="56">
        <f>'Week 17'!AJ23</f>
        <v>131</v>
      </c>
      <c r="T14" s="16">
        <f>SUM(Table1[[#This Row],[Week1]:[Week17]])</f>
        <v>1621</v>
      </c>
      <c r="U14" s="16">
        <f>IF(Table1[[#This Row],[TOTAL]]-LARGE($T$4:$T$29,3)&gt;0,_xlfn.CONCAT("+",Table1[[#This Row],[TOTAL]]-LARGE($T$4:$T$29,3)),IF(Table1[[#This Row],[TOTAL]]-LARGE($T$4:$T$29,3)=0,"-",Table1[[#This Row],[TOTAL]]-LARGE($T$4:$T$29,3)))</f>
        <v>-55</v>
      </c>
      <c r="V14" s="16">
        <f>SUM('Week 1'!C56,'Week 2'!C56,'Week 3'!C56,'Week 4'!C56,'Week 5'!C56,'Week 6'!C56,'Week 7'!C56,'Week 8'!C56,'Week 9'!C56,'Week 10'!C56,'Week 11'!C56,'Week 12'!C56:H56,'Week 14'!C56,'Week 15'!C56)</f>
        <v>70</v>
      </c>
      <c r="W14" s="16">
        <f>SUM('Week 1'!AE56,'Week 1'!AG56,'Week 2'!AG56,'Week 3'!AG56,'Week 4'!AG56,'Week 5'!AE56,'Week 6'!AC56,'Week 7'!AC56,'Week 8'!AC56,'Week 9'!AC56,'Week 10'!AC56,'Week 11'!AC56,'Week 12'!AG56,'Week 13'!AE56,'Week 13'!AC56,'Week 14'!AG56,'Week 15'!AG56,'Week 16'!AG56,'Week 6'!AA56)</f>
        <v>123</v>
      </c>
      <c r="X14" s="76">
        <f>-50-Z14</f>
        <v>-50</v>
      </c>
      <c r="Y14" s="16">
        <f>SUM('Week 1'!AJ56,'Week 2'!AJ56,'Week 3'!AJ56,'Week 4'!AJ56,'Week 5'!AJ56,'Week 6'!AJ56,'Week 7'!AJ56,'Week 8'!AJ56,'Week 9'!AJ56,'Week 10'!AJ56,'Week 11'!AJ56,'Week 12'!AJ56,'Week 13'!AJ56,'Week 14'!AJ56,'Week 15'!AJ56,'Week 16'!AJ56,'Week 17'!AJ56)</f>
        <v>176</v>
      </c>
      <c r="Z14" s="106">
        <f>0</f>
        <v>0</v>
      </c>
      <c r="AE14" s="114"/>
    </row>
    <row r="15" spans="1:31" ht="14.4" x14ac:dyDescent="0.3">
      <c r="A15">
        <f t="shared" si="0"/>
        <v>12</v>
      </c>
      <c r="B15" s="14" t="str">
        <f>'Week 1'!B7</f>
        <v>Alex</v>
      </c>
      <c r="C15" s="55">
        <f>'Week 1'!AJ7</f>
        <v>88</v>
      </c>
      <c r="D15" s="55">
        <f>'Week 2'!AJ7</f>
        <v>123</v>
      </c>
      <c r="E15" s="55">
        <f>'Week 3'!AJ7</f>
        <v>94</v>
      </c>
      <c r="F15" s="55">
        <f>'Week 4'!AJ7</f>
        <v>109</v>
      </c>
      <c r="G15" s="55">
        <f>'Week 5'!AJ7</f>
        <v>87</v>
      </c>
      <c r="H15" s="55">
        <f>'Week 6'!AJ7</f>
        <v>87</v>
      </c>
      <c r="I15" s="55">
        <f>'Week 7'!AJ7</f>
        <v>107</v>
      </c>
      <c r="J15" s="55">
        <f>'Week 8'!AJ7</f>
        <v>75</v>
      </c>
      <c r="K15" s="55">
        <f>'Week 9'!AJ7</f>
        <v>90</v>
      </c>
      <c r="L15" s="55">
        <f>'Week 10'!AJ7</f>
        <v>94</v>
      </c>
      <c r="M15" s="55">
        <f>'Week 11'!AJ7</f>
        <v>58</v>
      </c>
      <c r="N15" s="55">
        <f>'Week 12'!AJ7</f>
        <v>100</v>
      </c>
      <c r="O15" s="55">
        <f>'Week 13'!AJ7</f>
        <v>96</v>
      </c>
      <c r="P15" s="55">
        <f>'Week 14'!AJ7</f>
        <v>100</v>
      </c>
      <c r="Q15" s="55">
        <f>'Week 15'!AJ7</f>
        <v>93</v>
      </c>
      <c r="R15" s="55">
        <f>'Week 16'!AJ7</f>
        <v>87</v>
      </c>
      <c r="S15" s="56">
        <f>'Week 17'!AJ7</f>
        <v>127</v>
      </c>
      <c r="T15" s="16">
        <f>SUM(Table1[[#This Row],[Week1]:[Week17]])</f>
        <v>1615</v>
      </c>
      <c r="U15" s="16">
        <f>IF(Table1[[#This Row],[TOTAL]]-LARGE($T$4:$T$29,3)&gt;0,_xlfn.CONCAT("+",Table1[[#This Row],[TOTAL]]-LARGE($T$4:$T$29,3)),IF(Table1[[#This Row],[TOTAL]]-LARGE($T$4:$T$29,3)=0,"-",Table1[[#This Row],[TOTAL]]-LARGE($T$4:$T$29,3)))</f>
        <v>-61</v>
      </c>
      <c r="V15" s="16">
        <f>SUM('Week 1'!C40,'Week 2'!C40,'Week 3'!C40,'Week 4'!C40,'Week 5'!C40,'Week 6'!C40,'Week 7'!C40,'Week 8'!C40,'Week 9'!C40,'Week 10'!C40,'Week 11'!C40,'Week 12'!C40:H40,'Week 14'!C40,'Week 15'!C40)</f>
        <v>71</v>
      </c>
      <c r="W15" s="16">
        <f>SUM('Week 1'!AE40,'Week 1'!AG40,'Week 2'!AG40,'Week 3'!AG40,'Week 4'!AG40,'Week 5'!AE40,'Week 6'!AC40,'Week 7'!AC40,'Week 8'!AC40,'Week 9'!AC40,'Week 10'!AC40,'Week 11'!AC40,'Week 12'!AG40,'Week 13'!AE40,'Week 13'!AC40,'Week 14'!AG40,'Week 15'!AG40,'Week 16'!AG40,'Week 6'!AA40)</f>
        <v>122</v>
      </c>
      <c r="X15" s="76">
        <f>-50-Z15</f>
        <v>-55</v>
      </c>
      <c r="Y15" s="16">
        <f>SUM('Week 1'!AJ40,'Week 2'!AJ40,'Week 3'!AJ40,'Week 4'!AJ40,'Week 5'!AJ40,'Week 6'!AJ40,'Week 7'!AJ40,'Week 8'!AJ40,'Week 9'!AJ40,'Week 10'!AJ40,'Week 11'!AJ40,'Week 12'!AJ40,'Week 13'!AJ40,'Week 14'!AJ40,'Week 15'!AJ40,'Week 16'!AJ40,'Week 17'!AJ40)</f>
        <v>171</v>
      </c>
      <c r="Z15" s="106">
        <f>s_week17</f>
        <v>5</v>
      </c>
      <c r="AE15" s="114"/>
    </row>
    <row r="16" spans="1:31" ht="14.4" x14ac:dyDescent="0.3">
      <c r="A16">
        <f t="shared" si="0"/>
        <v>13</v>
      </c>
      <c r="B16" s="14" t="str">
        <f>'Week 1'!B26</f>
        <v>Derek</v>
      </c>
      <c r="C16" s="55">
        <f>'Week 1'!AJ26</f>
        <v>83</v>
      </c>
      <c r="D16" s="55">
        <f>'Week 2'!AJ26</f>
        <v>114</v>
      </c>
      <c r="E16" s="55">
        <f>'Week 3'!AJ26</f>
        <v>87</v>
      </c>
      <c r="F16" s="55">
        <f>'Week 4'!AJ26</f>
        <v>95</v>
      </c>
      <c r="G16" s="55">
        <f>'Week 5'!AJ26</f>
        <v>89</v>
      </c>
      <c r="H16" s="55">
        <f>'Week 6'!AJ26</f>
        <v>74</v>
      </c>
      <c r="I16" s="55">
        <f>'Week 7'!AJ26</f>
        <v>92</v>
      </c>
      <c r="J16" s="55">
        <f>'Week 8'!AJ26</f>
        <v>79</v>
      </c>
      <c r="K16" s="55">
        <f>'Week 9'!AJ26</f>
        <v>100</v>
      </c>
      <c r="L16" s="55">
        <f>'Week 10'!AJ26</f>
        <v>86</v>
      </c>
      <c r="M16" s="55">
        <f>'Week 11'!AJ26</f>
        <v>78</v>
      </c>
      <c r="N16" s="55">
        <f>'Week 12'!AJ26</f>
        <v>130</v>
      </c>
      <c r="O16" s="55">
        <f>'Week 13'!AJ26</f>
        <v>102</v>
      </c>
      <c r="P16" s="55">
        <f>'Week 14'!AJ26</f>
        <v>112</v>
      </c>
      <c r="Q16" s="55">
        <f>'Week 15'!AJ26</f>
        <v>89</v>
      </c>
      <c r="R16" s="55">
        <f>'Week 16'!AJ26</f>
        <v>82</v>
      </c>
      <c r="S16" s="56">
        <f>'Week 17'!AJ26</f>
        <v>117</v>
      </c>
      <c r="T16" s="16">
        <f>SUM(Table1[[#This Row],[Week1]:[Week17]])</f>
        <v>1609</v>
      </c>
      <c r="U16" s="16">
        <f>IF(Table1[[#This Row],[TOTAL]]-LARGE($T$4:$T$29,3)&gt;0,_xlfn.CONCAT("+",Table1[[#This Row],[TOTAL]]-LARGE($T$4:$T$29,3)),IF(Table1[[#This Row],[TOTAL]]-LARGE($T$4:$T$29,3)=0,"-",Table1[[#This Row],[TOTAL]]-LARGE($T$4:$T$29,3)))</f>
        <v>-67</v>
      </c>
      <c r="V16" s="16">
        <f>SUM('Week 1'!C59,'Week 2'!C59,'Week 3'!C59,'Week 4'!C59,'Week 5'!C59,'Week 6'!C59,'Week 7'!C59,'Week 8'!C59,'Week 9'!C59,'Week 10'!C59,'Week 11'!C59,'Week 12'!C59:H59,'Week 14'!C59,'Week 15'!C59)</f>
        <v>83</v>
      </c>
      <c r="W16" s="16">
        <f>SUM('Week 1'!AE59,'Week 1'!AG59,'Week 2'!AG59,'Week 3'!AG59,'Week 4'!AG59,'Week 5'!AE59,'Week 6'!AC59,'Week 7'!AC59,'Week 8'!AC59,'Week 9'!AC59,'Week 10'!AC59,'Week 11'!AC59,'Week 12'!AG59,'Week 13'!AE59,'Week 13'!AC59,'Week 14'!AG59,'Week 15'!AG59,'Week 16'!AG59,'Week 6'!AA59)</f>
        <v>107</v>
      </c>
      <c r="X16" s="76">
        <f>-50-Z16+Week12</f>
        <v>-5</v>
      </c>
      <c r="Y16" s="16">
        <f>SUM('Week 1'!AJ59,'Week 2'!AJ59,'Week 3'!AJ59,'Week 4'!AJ59,'Week 5'!AJ59,'Week 6'!AJ59,'Week 7'!AJ59,'Week 8'!AJ59,'Week 9'!AJ59,'Week 10'!AJ59,'Week 11'!AJ59,'Week 12'!AJ59,'Week 13'!AJ59,'Week 14'!AJ59,'Week 15'!AJ59,'Week 16'!AJ59,'Week 17'!AJ59)</f>
        <v>164</v>
      </c>
      <c r="Z16" s="106">
        <f>s_week9</f>
        <v>5</v>
      </c>
      <c r="AE16" s="114"/>
    </row>
    <row r="17" spans="1:31" ht="14.4" x14ac:dyDescent="0.3">
      <c r="A17">
        <f t="shared" si="0"/>
        <v>14</v>
      </c>
      <c r="B17" s="14" t="str">
        <f>'Week 1'!B16</f>
        <v>Cecil</v>
      </c>
      <c r="C17" s="57">
        <f>'Week 1'!AJ16</f>
        <v>83</v>
      </c>
      <c r="D17" s="57">
        <f>'Week 2'!AJ16</f>
        <v>130</v>
      </c>
      <c r="E17" s="55">
        <f>'Week 3'!AJ16</f>
        <v>82</v>
      </c>
      <c r="F17" s="55">
        <f>'Week 4'!AJ16</f>
        <v>97</v>
      </c>
      <c r="G17" s="55">
        <f>'Week 5'!AJ16</f>
        <v>87</v>
      </c>
      <c r="H17" s="55">
        <f>'Week 6'!AJ16</f>
        <v>78</v>
      </c>
      <c r="I17" s="55">
        <f>'Week 7'!AJ16</f>
        <v>93</v>
      </c>
      <c r="J17" s="55">
        <f>'Week 8'!AJ16</f>
        <v>73</v>
      </c>
      <c r="K17" s="55">
        <f>'Week 9'!AJ16</f>
        <v>105</v>
      </c>
      <c r="L17" s="55">
        <f>'Week 10'!AJ16</f>
        <v>103</v>
      </c>
      <c r="M17" s="55">
        <f>'Week 11'!AJ16</f>
        <v>56</v>
      </c>
      <c r="N17" s="55">
        <f>'Week 12'!AJ16</f>
        <v>108</v>
      </c>
      <c r="O17" s="55">
        <f>'Week 13'!AJ16</f>
        <v>87</v>
      </c>
      <c r="P17" s="55">
        <f>'Week 14'!AJ16</f>
        <v>102</v>
      </c>
      <c r="Q17" s="55">
        <f>'Week 15'!AJ16</f>
        <v>111</v>
      </c>
      <c r="R17" s="57">
        <f>'Week 16'!AJ16</f>
        <v>87</v>
      </c>
      <c r="S17" s="56">
        <f>'Week 17'!AJ16</f>
        <v>122</v>
      </c>
      <c r="T17" s="23">
        <f>SUM(Table1[[#This Row],[Week1]:[Week17]])</f>
        <v>1604</v>
      </c>
      <c r="U17" s="23">
        <f>IF(Table1[[#This Row],[TOTAL]]-LARGE($T$4:$T$29,3)&gt;0,_xlfn.CONCAT("+",Table1[[#This Row],[TOTAL]]-LARGE($T$4:$T$29,3)),IF(Table1[[#This Row],[TOTAL]]-LARGE($T$4:$T$29,3)=0,"-",Table1[[#This Row],[TOTAL]]-LARGE($T$4:$T$29,3)))</f>
        <v>-72</v>
      </c>
      <c r="V17" s="16">
        <f>SUM('Week 1'!C49,'Week 2'!C49,'Week 3'!C49,'Week 4'!C49,'Week 5'!C49,'Week 6'!C49,'Week 7'!C49,'Week 8'!C49,'Week 9'!C49,'Week 10'!C49,'Week 11'!C49,'Week 12'!C49:H49,'Week 14'!C49,'Week 15'!C49)</f>
        <v>83</v>
      </c>
      <c r="W17" s="16">
        <f>SUM('Week 1'!AE49,'Week 1'!AG49,'Week 2'!AG49,'Week 3'!AG49,'Week 4'!AG49,'Week 5'!AE49,'Week 6'!AC49,'Week 7'!AC49,'Week 8'!AC49,'Week 9'!AC49,'Week 10'!AC49,'Week 11'!AC49,'Week 12'!AG49,'Week 13'!AE49,'Week 13'!AC49,'Week 14'!AG49,'Week 15'!AG49,'Week 16'!AG49,'Week 6'!AA49)</f>
        <v>121</v>
      </c>
      <c r="X17" s="146">
        <f>-50-Z17+Week10+Week15</f>
        <v>45</v>
      </c>
      <c r="Y17" s="23">
        <f>SUM('Week 1'!AJ49,'Week 2'!AJ49,'Week 3'!AJ49,'Week 4'!AJ49,'Week 5'!AJ49,'Week 6'!AJ49,'Week 7'!AJ49,'Week 8'!AJ49,'Week 9'!AJ49,'Week 10'!AJ49,'Week 11'!AJ49,'Week 12'!AJ49,'Week 13'!AJ49,'Week 14'!AJ49,'Week 15'!AJ49,'Week 16'!AJ49,'Week 17'!AJ49)</f>
        <v>168</v>
      </c>
      <c r="Z17" s="107">
        <f>s_week15</f>
        <v>5</v>
      </c>
      <c r="AE17" s="114"/>
    </row>
    <row r="18" spans="1:31" ht="14.4" x14ac:dyDescent="0.3">
      <c r="A18">
        <f t="shared" si="0"/>
        <v>15</v>
      </c>
      <c r="B18" s="14" t="str">
        <f>'Week 1'!B4</f>
        <v>Tyson</v>
      </c>
      <c r="C18" s="57">
        <f>'Week 1'!AJ4</f>
        <v>82</v>
      </c>
      <c r="D18" s="57">
        <f>'Week 2'!AJ4</f>
        <v>125</v>
      </c>
      <c r="E18" s="55">
        <f>'Week 3'!AJ4</f>
        <v>67</v>
      </c>
      <c r="F18" s="55">
        <f>'Week 4'!AJ4</f>
        <v>93</v>
      </c>
      <c r="G18" s="55">
        <f>'Week 5'!AJ4</f>
        <v>85</v>
      </c>
      <c r="H18" s="55">
        <f>'Week 6'!AJ4</f>
        <v>73</v>
      </c>
      <c r="I18" s="55">
        <f>'Week 7'!AJ4</f>
        <v>86</v>
      </c>
      <c r="J18" s="55">
        <f>'Week 8'!AJ4</f>
        <v>78</v>
      </c>
      <c r="K18" s="55">
        <f>'Week 9'!AJ4</f>
        <v>119</v>
      </c>
      <c r="L18" s="55">
        <f>'Week 10'!AJ4</f>
        <v>99</v>
      </c>
      <c r="M18" s="55">
        <f>'Week 11'!AJ4</f>
        <v>81</v>
      </c>
      <c r="N18" s="55">
        <f>'Week 12'!AJ4</f>
        <v>110</v>
      </c>
      <c r="O18" s="55">
        <f>'Week 13'!AJ4</f>
        <v>97</v>
      </c>
      <c r="P18" s="55">
        <f>'Week 14'!AJ4</f>
        <v>107</v>
      </c>
      <c r="Q18" s="55">
        <f>'Week 15'!AJ4</f>
        <v>93</v>
      </c>
      <c r="R18" s="57">
        <f>'Week 16'!AJ4</f>
        <v>92</v>
      </c>
      <c r="S18" s="56">
        <f>'Week 17'!AJ4</f>
        <v>116</v>
      </c>
      <c r="T18" s="30">
        <f>SUM(Table1[[#This Row],[Week1]:[Week17]])</f>
        <v>1603</v>
      </c>
      <c r="U18" s="30">
        <f>IF(Table1[[#This Row],[TOTAL]]-LARGE($T$4:$T$29,3)&gt;0,_xlfn.CONCAT("+",Table1[[#This Row],[TOTAL]]-LARGE($T$4:$T$29,3)),IF(Table1[[#This Row],[TOTAL]]-LARGE($T$4:$T$29,3)=0,"-",Table1[[#This Row],[TOTAL]]-LARGE($T$4:$T$29,3)))</f>
        <v>-73</v>
      </c>
      <c r="V18" s="16">
        <f>SUM('Week 1'!C37,'Week 2'!C37,'Week 3'!C37,'Week 4'!C37,'Week 5'!C37,'Week 6'!C37,'Week 7'!C37,'Week 8'!C37,'Week 9'!C37,'Week 10'!C37,'Week 11'!C37,'Week 12'!C37:H37,'Week 14'!C37,'Week 15'!C37)</f>
        <v>84</v>
      </c>
      <c r="W18" s="16">
        <f>SUM('Week 1'!AE37,'Week 1'!AG37,'Week 2'!AG37,'Week 3'!AG37,'Week 4'!AG37,'Week 5'!AE37,'Week 6'!AC37,'Week 7'!AC37,'Week 8'!AC37,'Week 9'!AC37,'Week 10'!AC37,'Week 11'!AC37,'Week 12'!AG37,'Week 13'!AE37,'Week 13'!AC37,'Week 14'!AG37,'Week 15'!AG37,'Week 16'!AG37,'Week 6'!AA37)</f>
        <v>118</v>
      </c>
      <c r="X18" s="146">
        <f>-50-Z18+Week8+Week9</f>
        <v>50</v>
      </c>
      <c r="Y18" s="30">
        <f>SUM('Week 1'!AJ37,'Week 2'!AJ37,'Week 3'!AJ37,'Week 4'!AJ37,'Week 5'!AJ37,'Week 6'!AJ37,'Week 7'!AJ37,'Week 8'!AJ37,'Week 9'!AJ37,'Week 10'!AJ37,'Week 11'!AJ37,'Week 12'!AJ37,'Week 13'!AJ37,'Week 14'!AJ37,'Week 15'!AJ37,'Week 16'!AJ37,'Week 17'!AJ37)</f>
        <v>170</v>
      </c>
      <c r="Z18" s="108">
        <f>0</f>
        <v>0</v>
      </c>
      <c r="AA18" t="s">
        <v>17</v>
      </c>
      <c r="AE18" s="114"/>
    </row>
    <row r="19" spans="1:31" ht="14.4" x14ac:dyDescent="0.3">
      <c r="A19">
        <f t="shared" si="0"/>
        <v>16</v>
      </c>
      <c r="B19" s="14" t="str">
        <f>'Week 1'!B19</f>
        <v>A. Little</v>
      </c>
      <c r="C19" s="55">
        <f>'Week 1'!AJ19</f>
        <v>86</v>
      </c>
      <c r="D19" s="55">
        <f>'Week 2'!AJ19</f>
        <v>118</v>
      </c>
      <c r="E19" s="55">
        <f>'Week 3'!AJ19</f>
        <v>75</v>
      </c>
      <c r="F19" s="55">
        <f>'Week 4'!AJ19</f>
        <v>103</v>
      </c>
      <c r="G19" s="55">
        <f>'Week 5'!AJ19</f>
        <v>89</v>
      </c>
      <c r="H19" s="55">
        <f>'Week 6'!AJ19</f>
        <v>91</v>
      </c>
      <c r="I19" s="55">
        <f>'Week 7'!AJ19</f>
        <v>92</v>
      </c>
      <c r="J19" s="55">
        <f>'Week 8'!AJ19</f>
        <v>75</v>
      </c>
      <c r="K19" s="55">
        <f>'Week 9'!AJ19</f>
        <v>100</v>
      </c>
      <c r="L19" s="55">
        <f>'Week 10'!AJ19</f>
        <v>62</v>
      </c>
      <c r="M19" s="55">
        <f>'Week 11'!AJ19</f>
        <v>71</v>
      </c>
      <c r="N19" s="55">
        <f>'Week 12'!AJ19</f>
        <v>116</v>
      </c>
      <c r="O19" s="55">
        <f>'Week 13'!AJ19</f>
        <v>95</v>
      </c>
      <c r="P19" s="55">
        <f>'Week 14'!AJ19</f>
        <v>100</v>
      </c>
      <c r="Q19" s="55">
        <f>'Week 15'!AJ19</f>
        <v>101</v>
      </c>
      <c r="R19" s="55">
        <f>'Week 16'!AJ19</f>
        <v>98</v>
      </c>
      <c r="S19" s="56">
        <f>'Week 17'!AJ19</f>
        <v>125</v>
      </c>
      <c r="T19" s="23">
        <f>SUM(Table1[[#This Row],[Week1]:[Week17]])</f>
        <v>1597</v>
      </c>
      <c r="U19" s="23">
        <f>IF(Table1[[#This Row],[TOTAL]]-LARGE($T$4:$T$29,3)&gt;0,_xlfn.CONCAT("+",Table1[[#This Row],[TOTAL]]-LARGE($T$4:$T$29,3)),IF(Table1[[#This Row],[TOTAL]]-LARGE($T$4:$T$29,3)=0,"-",Table1[[#This Row],[TOTAL]]-LARGE($T$4:$T$29,3)))</f>
        <v>-79</v>
      </c>
      <c r="V19" s="137">
        <f>SUM('Week 1'!C52,'Week 2'!C52,'Week 3'!C52,'Week 4'!C52,'Week 5'!C52,'Week 6'!C52,'Week 7'!C52,'Week 8'!C52,'Week 9'!C52,'Week 10'!C52,'Week 11'!C52,'Week 12'!C52:H52,'Week 14'!C52,'Week 15'!C52)</f>
        <v>76</v>
      </c>
      <c r="W19" s="16">
        <f>SUM('Week 1'!AE52,'Week 1'!AG52,'Week 2'!AG52,'Week 3'!AG52,'Week 4'!AG52,'Week 5'!AE52,'Week 6'!AC52,'Week 7'!AC52,'Week 8'!AC52,'Week 9'!AC52,'Week 10'!AC52,'Week 11'!AC52,'Week 12'!AG52,'Week 13'!AE52,'Week 13'!AC52,'Week 14'!AG52,'Week 15'!AG52,'Week 16'!AG52,'Week 6'!AA52)</f>
        <v>135</v>
      </c>
      <c r="X19" s="76">
        <f>-50-Z19</f>
        <v>-50</v>
      </c>
      <c r="Y19" s="23">
        <f>SUM('Week 1'!AJ52,'Week 2'!AJ52,'Week 3'!AJ52,'Week 4'!AJ52,'Week 5'!AJ52,'Week 6'!AJ52,'Week 7'!AJ52,'Week 8'!AJ52,'Week 9'!AJ52,'Week 10'!AJ52,'Week 11'!AJ52,'Week 12'!AJ52,'Week 13'!AJ52,'Week 14'!AJ52,'Week 15'!AJ52,'Week 16'!AJ52,'Week 17'!AJ52)</f>
        <v>161</v>
      </c>
      <c r="Z19" s="107">
        <f>0</f>
        <v>0</v>
      </c>
      <c r="AE19" s="114"/>
    </row>
    <row r="20" spans="1:31" ht="14.4" x14ac:dyDescent="0.3">
      <c r="A20">
        <f t="shared" si="0"/>
        <v>17</v>
      </c>
      <c r="B20" s="14" t="str">
        <f>'Week 1'!B25</f>
        <v>Brett J.</v>
      </c>
      <c r="C20" s="57">
        <f>'Week 1'!AJ25</f>
        <v>109</v>
      </c>
      <c r="D20" s="57">
        <f>'Week 2'!AJ25</f>
        <v>114</v>
      </c>
      <c r="E20" s="55">
        <f>'Week 3'!AJ25</f>
        <v>79</v>
      </c>
      <c r="F20" s="55">
        <f>'Week 4'!AJ25</f>
        <v>101</v>
      </c>
      <c r="G20" s="55">
        <f>'Week 5'!AJ25</f>
        <v>97</v>
      </c>
      <c r="H20" s="55">
        <f>'Week 6'!AJ25</f>
        <v>66</v>
      </c>
      <c r="I20" s="55">
        <f>'Week 7'!AJ25</f>
        <v>112</v>
      </c>
      <c r="J20" s="55">
        <f>'Week 8'!AJ25</f>
        <v>72</v>
      </c>
      <c r="K20" s="55">
        <f>'Week 9'!AJ25</f>
        <v>102</v>
      </c>
      <c r="L20" s="55">
        <f>'Week 10'!AJ25</f>
        <v>94</v>
      </c>
      <c r="M20" s="55">
        <f>'Week 11'!AJ25</f>
        <v>55</v>
      </c>
      <c r="N20" s="55">
        <f>'Week 12'!AJ25</f>
        <v>101</v>
      </c>
      <c r="O20" s="55">
        <f>'Week 13'!AJ25</f>
        <v>88</v>
      </c>
      <c r="P20" s="55">
        <f>'Week 14'!AJ25</f>
        <v>92</v>
      </c>
      <c r="Q20" s="55">
        <f>'Week 15'!AJ25</f>
        <v>97</v>
      </c>
      <c r="R20" s="57">
        <f>'Week 16'!AJ25</f>
        <v>89</v>
      </c>
      <c r="S20" s="56">
        <f>'Week 17'!AJ25</f>
        <v>124</v>
      </c>
      <c r="T20" s="34">
        <f>SUM(Table1[[#This Row],[Week1]:[Week17]])</f>
        <v>1592</v>
      </c>
      <c r="U20" s="34">
        <f>IF(Table1[[#This Row],[TOTAL]]-LARGE($T$4:$T$29,3)&gt;0,_xlfn.CONCAT("+",Table1[[#This Row],[TOTAL]]-LARGE($T$4:$T$29,3)),IF(Table1[[#This Row],[TOTAL]]-LARGE($T$4:$T$29,3)=0,"-",Table1[[#This Row],[TOTAL]]-LARGE($T$4:$T$29,3)))</f>
        <v>-84</v>
      </c>
      <c r="V20" s="16">
        <f>SUM('Week 1'!C62,'Week 2'!C58,'Week 3'!C58,'Week 4'!C58,'Week 5'!C58,'Week 6'!C58,'Week 7'!C58,'Week 8'!C58,'Week 9'!C58,'Week 10'!C58,'Week 11'!C58,'Week 12'!C58:H58,'Week 14'!C58,'Week 15'!C58)</f>
        <v>47</v>
      </c>
      <c r="W20" s="16">
        <f>SUM('Week 1'!AE62,'Week 1'!AG62,'Week 2'!AG58,'Week 3'!AG58,'Week 4'!AG58,'Week 5'!AE58,'Week 6'!AC58,'Week 7'!AC58,'Week 8'!AC58,'Week 9'!AC58,'Week 10'!AC58,'Week 11'!AC58,'Week 12'!AG58,'Week 13'!AE58,'Week 13'!AC58,'Week 14'!AG58,'Week 15'!AG58,'Week 16'!AG58,'Week 6'!AA58)</f>
        <v>116</v>
      </c>
      <c r="X20" s="146">
        <f>-50-Z20+Week1</f>
        <v>0</v>
      </c>
      <c r="Y20" s="34">
        <f>SUM('Week 1'!AJ58,'Week 2'!AJ58,'Week 3'!AJ58,'Week 4'!AJ58,'Week 5'!AJ58,'Week 6'!AJ58,'Week 7'!AJ58,'Week 8'!AJ58,'Week 9'!AJ58,'Week 10'!AJ58,'Week 11'!AJ58,'Week 12'!AJ58,'Week 13'!AJ58,'Week 14'!AJ58,'Week 15'!AJ58,'Week 16'!AJ58,'Week 17'!AJ58)</f>
        <v>156</v>
      </c>
      <c r="Z20" s="109">
        <f>0</f>
        <v>0</v>
      </c>
      <c r="AE20" s="114"/>
    </row>
    <row r="21" spans="1:31" ht="14.4" x14ac:dyDescent="0.3">
      <c r="A21">
        <f t="shared" si="0"/>
        <v>18</v>
      </c>
      <c r="B21" s="14" t="str">
        <f>'Week 1'!B21</f>
        <v>Bobbo</v>
      </c>
      <c r="C21" s="57">
        <f>'Week 1'!AJ21</f>
        <v>91</v>
      </c>
      <c r="D21" s="57">
        <f>'Week 2'!AJ21</f>
        <v>119</v>
      </c>
      <c r="E21" s="55">
        <f>'Week 3'!AJ21</f>
        <v>72</v>
      </c>
      <c r="F21" s="55">
        <f>'Week 4'!AJ21</f>
        <v>91</v>
      </c>
      <c r="G21" s="55">
        <f>'Week 5'!AJ21</f>
        <v>96</v>
      </c>
      <c r="H21" s="55">
        <f>'Week 6'!AJ21</f>
        <v>74</v>
      </c>
      <c r="I21" s="55">
        <f>'Week 7'!AJ21</f>
        <v>115</v>
      </c>
      <c r="J21" s="55">
        <f>'Week 8'!AJ21</f>
        <v>61</v>
      </c>
      <c r="K21" s="55">
        <f>'Week 9'!AJ21</f>
        <v>107</v>
      </c>
      <c r="L21" s="55">
        <f>'Week 10'!AJ21</f>
        <v>88</v>
      </c>
      <c r="M21" s="55">
        <f>'Week 11'!AJ21</f>
        <v>97</v>
      </c>
      <c r="N21" s="55">
        <f>'Week 12'!AJ21</f>
        <v>98</v>
      </c>
      <c r="O21" s="55">
        <f>'Week 13'!AJ21</f>
        <v>92</v>
      </c>
      <c r="P21" s="55">
        <f>'Week 14'!AJ21</f>
        <v>78</v>
      </c>
      <c r="Q21" s="55">
        <f>'Week 15'!AJ21</f>
        <v>99</v>
      </c>
      <c r="R21" s="57">
        <f>'Week 16'!AJ21</f>
        <v>79</v>
      </c>
      <c r="S21" s="56">
        <f>'Week 17'!AJ21</f>
        <v>132</v>
      </c>
      <c r="T21" s="34">
        <f>SUM(Table1[[#This Row],[Week1]:[Week17]])</f>
        <v>1589</v>
      </c>
      <c r="U21" s="34">
        <f>IF(Table1[[#This Row],[TOTAL]]-LARGE($T$4:$T$29,3)&gt;0,_xlfn.CONCAT("+",Table1[[#This Row],[TOTAL]]-LARGE($T$4:$T$29,3)),IF(Table1[[#This Row],[TOTAL]]-LARGE($T$4:$T$29,3)=0,"-",Table1[[#This Row],[TOTAL]]-LARGE($T$4:$T$29,3)))</f>
        <v>-87</v>
      </c>
      <c r="V21" s="16">
        <f>SUM('Week 1'!C54,'Week 2'!C54,'Week 3'!C54,'Week 4'!C54,'Week 5'!C54,'Week 6'!C54,'Week 7'!C54,'Week 8'!C54,'Week 9'!C54,'Week 10'!C54,'Week 11'!C54,'Week 12'!C54:H54,'Week 14'!C54,'Week 15'!C54)</f>
        <v>48</v>
      </c>
      <c r="W21" s="16">
        <f>SUM('Week 1'!AE54,'Week 1'!AG54,'Week 2'!AG54,'Week 3'!AG54,'Week 4'!AG54,'Week 5'!AE54,'Week 6'!AC54,'Week 7'!AC54,'Week 8'!AC54,'Week 9'!AC54,'Week 10'!AC54,'Week 11'!AC54,'Week 12'!AG54,'Week 13'!AE54,'Week 13'!AC54,'Week 14'!AG54,'Week 15'!AG54,'Week 16'!AG54,'Week 6'!AA54)</f>
        <v>124</v>
      </c>
      <c r="X21" s="146">
        <f>-50-Z21+Week11+Week17</f>
        <v>45</v>
      </c>
      <c r="Y21" s="34">
        <f>SUM('Week 1'!AJ54,'Week 2'!AJ54,'Week 3'!AJ54,'Week 4'!AJ54,'Week 5'!AJ54,'Week 6'!AJ54,'Week 7'!AJ54,'Week 8'!AJ54,'Week 9'!AJ54,'Week 10'!AJ54,'Week 11'!AJ54,'Week 12'!AJ54,'Week 13'!AJ54,'Week 14'!AJ54,'Week 15'!AJ54,'Week 16'!AJ54,'Week 17'!AJ54)</f>
        <v>165</v>
      </c>
      <c r="Z21" s="109">
        <f>s_week11</f>
        <v>5</v>
      </c>
      <c r="AE21" s="114"/>
    </row>
    <row r="22" spans="1:31" ht="14.4" x14ac:dyDescent="0.3">
      <c r="A22">
        <f t="shared" si="0"/>
        <v>19</v>
      </c>
      <c r="B22" s="14" t="str">
        <f>'Week 1'!B22</f>
        <v>Trent</v>
      </c>
      <c r="C22" s="57">
        <f>'Week 1'!AJ22</f>
        <v>71</v>
      </c>
      <c r="D22" s="57">
        <f>'Week 2'!AJ22</f>
        <v>117</v>
      </c>
      <c r="E22" s="55">
        <f>'Week 3'!AJ22</f>
        <v>74</v>
      </c>
      <c r="F22" s="55">
        <f>'Week 4'!AJ22</f>
        <v>84</v>
      </c>
      <c r="G22" s="55">
        <f>'Week 5'!AJ22</f>
        <v>101</v>
      </c>
      <c r="H22" s="55">
        <f>'Week 6'!AJ22</f>
        <v>97</v>
      </c>
      <c r="I22" s="55">
        <f>'Week 7'!AJ22</f>
        <v>120</v>
      </c>
      <c r="J22" s="55">
        <f>'Week 8'!AJ22</f>
        <v>71</v>
      </c>
      <c r="K22" s="55">
        <f>'Week 9'!AJ22</f>
        <v>114</v>
      </c>
      <c r="L22" s="55">
        <f>'Week 10'!AJ22</f>
        <v>84</v>
      </c>
      <c r="M22" s="55">
        <f>'Week 11'!AJ22</f>
        <v>62</v>
      </c>
      <c r="N22" s="55">
        <f>'Week 12'!AJ22</f>
        <v>91</v>
      </c>
      <c r="O22" s="55">
        <f>'Week 13'!AJ22</f>
        <v>103</v>
      </c>
      <c r="P22" s="55">
        <f>'Week 14'!AJ22</f>
        <v>99</v>
      </c>
      <c r="Q22" s="55">
        <f>'Week 15'!AJ22</f>
        <v>98</v>
      </c>
      <c r="R22" s="57">
        <f>'Week 16'!AJ22</f>
        <v>92</v>
      </c>
      <c r="S22" s="56">
        <f>'Week 17'!AJ22</f>
        <v>108</v>
      </c>
      <c r="T22" s="34">
        <f>SUM(Table1[[#This Row],[Week1]:[Week17]])</f>
        <v>1586</v>
      </c>
      <c r="U22" s="34">
        <f>IF(Table1[[#This Row],[TOTAL]]-LARGE($T$4:$T$29,3)&gt;0,_xlfn.CONCAT("+",Table1[[#This Row],[TOTAL]]-LARGE($T$4:$T$29,3)),IF(Table1[[#This Row],[TOTAL]]-LARGE($T$4:$T$29,3)=0,"-",Table1[[#This Row],[TOTAL]]-LARGE($T$4:$T$29,3)))</f>
        <v>-90</v>
      </c>
      <c r="V22" s="16">
        <f>SUM('Week 1'!C55,'Week 2'!C55,'Week 3'!C55,'Week 4'!C55,'Week 5'!C55,'Week 6'!C55,'Week 7'!C55,'Week 8'!C55,'Week 9'!C55,'Week 10'!C55,'Week 11'!C55,'Week 12'!C55:H55,'Week 14'!C55,'Week 15'!C55)</f>
        <v>61</v>
      </c>
      <c r="W22" s="16">
        <f>SUM('Week 1'!AE55,'Week 1'!AG55,'Week 2'!AG55,'Week 3'!AG55,'Week 4'!AG55,'Week 5'!AE55,'Week 6'!AC55,'Week 7'!AC55,'Week 8'!AC55,'Week 9'!AC55,'Week 10'!AC55,'Week 11'!AC55,'Week 12'!AG55,'Week 13'!AE55,'Week 13'!AC55,'Week 14'!AG55,'Week 15'!AG55,'Week 16'!AG55,'Week 6'!AA55)</f>
        <v>106</v>
      </c>
      <c r="X22" s="146">
        <f>-50-Z22+Week7</f>
        <v>0</v>
      </c>
      <c r="Y22" s="34">
        <f>SUM('Week 1'!AJ55,'Week 2'!AJ55,'Week 3'!AJ55,'Week 4'!AJ55,'Week 5'!AJ55,'Week 6'!AJ55,'Week 7'!AJ55,'Week 8'!AJ55,'Week 9'!AJ55,'Week 10'!AJ55,'Week 11'!AJ55,'Week 12'!AJ55,'Week 13'!AJ55,'Week 14'!AJ55,'Week 15'!AJ55,'Week 16'!AJ55,'Week 17'!AJ55)</f>
        <v>168</v>
      </c>
      <c r="Z22" s="109">
        <f>0</f>
        <v>0</v>
      </c>
      <c r="AE22" s="114"/>
    </row>
    <row r="23" spans="1:31" x14ac:dyDescent="0.3">
      <c r="A23">
        <f t="shared" si="0"/>
        <v>20</v>
      </c>
      <c r="B23" s="14" t="str">
        <f>'Week 1'!B14</f>
        <v>Tom</v>
      </c>
      <c r="C23" s="57">
        <f>'Week 1'!AJ14</f>
        <v>83</v>
      </c>
      <c r="D23" s="57">
        <f>'Week 2'!AJ14</f>
        <v>120</v>
      </c>
      <c r="E23" s="55">
        <f>'Week 3'!AJ14</f>
        <v>71</v>
      </c>
      <c r="F23" s="55">
        <f>'Week 4'!AJ14</f>
        <v>68</v>
      </c>
      <c r="G23" s="55">
        <f>'Week 5'!AJ14</f>
        <v>113</v>
      </c>
      <c r="H23" s="55">
        <f>'Week 6'!AJ14</f>
        <v>91</v>
      </c>
      <c r="I23" s="55">
        <f>'Week 7'!AJ14</f>
        <v>104</v>
      </c>
      <c r="J23" s="55">
        <f>'Week 8'!AJ14</f>
        <v>67</v>
      </c>
      <c r="K23" s="55">
        <f>'Week 9'!AJ14</f>
        <v>108</v>
      </c>
      <c r="L23" s="55">
        <f>'Week 10'!AJ14</f>
        <v>101</v>
      </c>
      <c r="M23" s="55">
        <f>'Week 11'!AJ14</f>
        <v>78</v>
      </c>
      <c r="N23" s="55">
        <f>'Week 12'!AJ14</f>
        <v>98</v>
      </c>
      <c r="O23" s="55">
        <f>'Week 13'!AJ14</f>
        <v>84</v>
      </c>
      <c r="P23" s="55">
        <f>'Week 14'!AJ14</f>
        <v>84</v>
      </c>
      <c r="Q23" s="55">
        <f>'Week 15'!AJ14</f>
        <v>96</v>
      </c>
      <c r="R23" s="57">
        <f>'Week 16'!AJ14</f>
        <v>92</v>
      </c>
      <c r="S23" s="56">
        <f>'Week 17'!AJ14</f>
        <v>124</v>
      </c>
      <c r="T23" s="34">
        <f>SUM(Table1[[#This Row],[Week1]:[Week17]])</f>
        <v>1582</v>
      </c>
      <c r="U23" s="34">
        <f>IF(Table1[[#This Row],[TOTAL]]-LARGE($T$4:$T$29,3)&gt;0,_xlfn.CONCAT("+",Table1[[#This Row],[TOTAL]]-LARGE($T$4:$T$29,3)),IF(Table1[[#This Row],[TOTAL]]-LARGE($T$4:$T$29,3)=0,"-",Table1[[#This Row],[TOTAL]]-LARGE($T$4:$T$29,3)))</f>
        <v>-94</v>
      </c>
      <c r="V23" s="16">
        <f>SUM('Week 1'!C47,'Week 2'!C47,'Week 3'!C47,'Week 4'!C47,'Week 5'!C47,'Week 6'!C47,'Week 7'!C47,'Week 8'!C47,'Week 9'!C47,'Week 10'!C47,'Week 11'!C47,'Week 12'!C47:H47,'Week 14'!C47,'Week 15'!C47)</f>
        <v>90</v>
      </c>
      <c r="W23" s="16">
        <f>SUM('Week 1'!AE47,'Week 1'!AG47,'Week 2'!AG47,'Week 3'!AG47,'Week 4'!AG47,'Week 5'!AE47,'Week 6'!AC47,'Week 7'!AC47,'Week 8'!AC47,'Week 9'!AC47,'Week 10'!AC47,'Week 11'!AC47,'Week 12'!AG47,'Week 13'!AE47,'Week 13'!AC47,'Week 14'!AG47,'Week 15'!AG47,'Week 16'!AG47,'Week 6'!AA47)</f>
        <v>88</v>
      </c>
      <c r="X23" s="76">
        <f>-50-Z23+Week5</f>
        <v>-5</v>
      </c>
      <c r="Y23" s="34">
        <f>SUM('Week 1'!AJ47,'Week 2'!AJ47,'Week 3'!AJ47,'Week 4'!AJ47,'Week 5'!AJ47,'Week 6'!AJ47,'Week 7'!AJ47,'Week 8'!AJ47,'Week 9'!AJ47,'Week 10'!AJ47,'Week 11'!AJ47,'Week 12'!AJ47,'Week 13'!AJ47,'Week 14'!AJ47,'Week 15'!AJ47,'Week 16'!AJ47,'Week 17'!AJ47)</f>
        <v>171</v>
      </c>
      <c r="Z23" s="109">
        <f>s_week7</f>
        <v>5</v>
      </c>
      <c r="AE23" s="114"/>
    </row>
    <row r="24" spans="1:31" x14ac:dyDescent="0.3">
      <c r="A24">
        <f t="shared" si="0"/>
        <v>21</v>
      </c>
      <c r="B24" s="14" t="str">
        <f>'Week 1'!B11</f>
        <v>Jeremy</v>
      </c>
      <c r="C24" s="57">
        <f>'Week 1'!AJ11</f>
        <v>72</v>
      </c>
      <c r="D24" s="57">
        <f>'Week 2'!AJ11</f>
        <v>115</v>
      </c>
      <c r="E24" s="55">
        <f>'Week 3'!AJ11</f>
        <v>87</v>
      </c>
      <c r="F24" s="55">
        <f>'Week 4'!AJ11</f>
        <v>100</v>
      </c>
      <c r="G24" s="55">
        <f>'Week 5'!AJ11</f>
        <v>87</v>
      </c>
      <c r="H24" s="55">
        <f>'Week 6'!AJ11</f>
        <v>75</v>
      </c>
      <c r="I24" s="55">
        <f>'Week 7'!AJ11</f>
        <v>114</v>
      </c>
      <c r="J24" s="55">
        <f>'Week 8'!AJ11</f>
        <v>62</v>
      </c>
      <c r="K24" s="55">
        <f>'Week 9'!AJ11</f>
        <v>95</v>
      </c>
      <c r="L24" s="55">
        <f>'Week 10'!AJ11</f>
        <v>70</v>
      </c>
      <c r="M24" s="55">
        <f>'Week 11'!AJ11</f>
        <v>88</v>
      </c>
      <c r="N24" s="55">
        <f>'Week 12'!AJ11</f>
        <v>113</v>
      </c>
      <c r="O24" s="55">
        <f>'Week 13'!AJ11</f>
        <v>102</v>
      </c>
      <c r="P24" s="55">
        <f>'Week 14'!AJ11</f>
        <v>97</v>
      </c>
      <c r="Q24" s="55">
        <f>'Week 15'!AJ11</f>
        <v>100</v>
      </c>
      <c r="R24" s="57">
        <f>'Week 16'!AJ11</f>
        <v>96</v>
      </c>
      <c r="S24" s="56">
        <f>'Week 17'!AJ11</f>
        <v>108</v>
      </c>
      <c r="T24" s="34">
        <f>SUM(Table1[[#This Row],[Week1]:[Week17]])</f>
        <v>1581</v>
      </c>
      <c r="U24" s="34">
        <f>IF(Table1[[#This Row],[TOTAL]]-LARGE($T$4:$T$29,3)&gt;0,_xlfn.CONCAT("+",Table1[[#This Row],[TOTAL]]-LARGE($T$4:$T$29,3)),IF(Table1[[#This Row],[TOTAL]]-LARGE($T$4:$T$29,3)=0,"-",Table1[[#This Row],[TOTAL]]-LARGE($T$4:$T$29,3)))</f>
        <v>-95</v>
      </c>
      <c r="V24" s="16">
        <f>SUM('Week 1'!C44,'Week 2'!C44,'Week 3'!C44,'Week 4'!C44,'Week 5'!C44,'Week 6'!C44,'Week 7'!C44,'Week 8'!C44,'Week 9'!C44,'Week 10'!C44,'Week 11'!C44,'Week 12'!C44:H44,'Week 14'!C44,'Week 15'!C44)</f>
        <v>92</v>
      </c>
      <c r="W24" s="16">
        <f>SUM('Week 1'!AE44,'Week 1'!AG44,'Week 2'!AG44,'Week 3'!AG44,'Week 4'!AG44,'Week 5'!AE44,'Week 6'!AC44,'Week 7'!AC44,'Week 8'!AC44,'Week 9'!AC44,'Week 10'!AC44,'Week 11'!AC44,'Week 12'!AG44,'Week 13'!AE44,'Week 13'!AC44,'Week 14'!AG44,'Week 15'!AG44,'Week 16'!AG44,'Week 6'!AA44)</f>
        <v>144</v>
      </c>
      <c r="X24" s="76">
        <f>-50-Z24</f>
        <v>-50</v>
      </c>
      <c r="Y24" s="34">
        <f>SUM('Week 1'!AJ44,'Week 2'!AJ44,'Week 3'!AJ44,'Week 4'!AJ44,'Week 5'!AJ44,'Week 6'!AJ44,'Week 7'!AJ44,'Week 8'!AJ44,'Week 9'!AJ44,'Week 10'!AJ44,'Week 11'!AJ44,'Week 12'!AJ44,'Week 13'!AJ44,'Week 14'!AJ44,'Week 15'!AJ44,'Week 16'!AJ44,'Week 17'!AJ44)</f>
        <v>166</v>
      </c>
      <c r="Z24" s="109">
        <f>0</f>
        <v>0</v>
      </c>
      <c r="AE24" s="114"/>
    </row>
    <row r="25" spans="1:31" x14ac:dyDescent="0.3">
      <c r="A25">
        <f t="shared" si="0"/>
        <v>22</v>
      </c>
      <c r="B25" s="14" t="str">
        <f>'Week 1'!B5</f>
        <v>Ben</v>
      </c>
      <c r="C25" s="57">
        <f>'Week 1'!AJ5</f>
        <v>76</v>
      </c>
      <c r="D25" s="57">
        <f>'Week 2'!AJ5</f>
        <v>115</v>
      </c>
      <c r="E25" s="55">
        <f>'Week 3'!AJ5</f>
        <v>81</v>
      </c>
      <c r="F25" s="55">
        <f>'Week 4'!AJ5</f>
        <v>91</v>
      </c>
      <c r="G25" s="55">
        <f>'Week 5'!AJ5</f>
        <v>72</v>
      </c>
      <c r="H25" s="55">
        <f>'Week 6'!AJ5</f>
        <v>94</v>
      </c>
      <c r="I25" s="55">
        <f>'Week 7'!AJ5</f>
        <v>115</v>
      </c>
      <c r="J25" s="55">
        <f>'Week 8'!AJ5</f>
        <v>64</v>
      </c>
      <c r="K25" s="55">
        <f>'Week 9'!AJ5</f>
        <v>107</v>
      </c>
      <c r="L25" s="55">
        <f>'Week 10'!AJ5</f>
        <v>85</v>
      </c>
      <c r="M25" s="55">
        <f>'Week 11'!AJ5</f>
        <v>91</v>
      </c>
      <c r="N25" s="55">
        <f>'Week 12'!AJ5</f>
        <v>93</v>
      </c>
      <c r="O25" s="55">
        <f>'Week 13'!AJ5</f>
        <v>74</v>
      </c>
      <c r="P25" s="55">
        <f>'Week 14'!AJ5</f>
        <v>97</v>
      </c>
      <c r="Q25" s="55">
        <f>'Week 15'!AJ5</f>
        <v>87</v>
      </c>
      <c r="R25" s="57">
        <f>'Week 16'!AJ5</f>
        <v>101</v>
      </c>
      <c r="S25" s="56">
        <f>'Week 17'!AJ5</f>
        <v>107</v>
      </c>
      <c r="T25" s="23">
        <f>SUM(Table1[[#This Row],[Week1]:[Week17]])</f>
        <v>1550</v>
      </c>
      <c r="U25" s="23">
        <f>IF(Table1[[#This Row],[TOTAL]]-LARGE($T$4:$T$29,3)&gt;0,_xlfn.CONCAT("+",Table1[[#This Row],[TOTAL]]-LARGE($T$4:$T$29,3)),IF(Table1[[#This Row],[TOTAL]]-LARGE($T$4:$T$29,3)=0,"-",Table1[[#This Row],[TOTAL]]-LARGE($T$4:$T$29,3)))</f>
        <v>-126</v>
      </c>
      <c r="V25" s="16">
        <f>SUM('Week 1'!C38,'Week 2'!C38,'Week 3'!C38,'Week 4'!C38,'Week 5'!C38,'Week 6'!C38,'Week 7'!C38,'Week 8'!C38,'Week 9'!C38,'Week 10'!C38,'Week 11'!C38,'Week 12'!C38:H38,'Week 14'!C38,'Week 15'!C38)</f>
        <v>71</v>
      </c>
      <c r="W25" s="16">
        <f>SUM('Week 1'!AE38,'Week 1'!AG38,'Week 2'!AG38,'Week 3'!AG38,'Week 4'!AG38,'Week 5'!AE38,'Week 6'!AC38,'Week 7'!AC38,'Week 8'!AC38,'Week 9'!AC38,'Week 10'!AC38,'Week 11'!AC38,'Week 12'!AG38,'Week 13'!AE38,'Week 13'!AC38,'Week 14'!AG38,'Week 15'!AG38,'Week 16'!AG38,'Week 6'!AA38)</f>
        <v>155</v>
      </c>
      <c r="X25" s="76">
        <f>-50-Z25</f>
        <v>-50</v>
      </c>
      <c r="Y25" s="23">
        <f>SUM('Week 1'!AJ38,'Week 2'!AJ38,'Week 3'!AJ38,'Week 4'!AJ38,'Week 5'!AJ38,'Week 6'!AJ38,'Week 7'!AJ38,'Week 8'!AJ38,'Week 9'!AJ38,'Week 10'!AJ38,'Week 11'!AJ38,'Week 12'!AJ38,'Week 13'!AJ38,'Week 14'!AJ38,'Week 15'!AJ38,'Week 16'!AJ38,'Week 17'!AJ38)</f>
        <v>157</v>
      </c>
      <c r="Z25" s="107">
        <v>0</v>
      </c>
      <c r="AE25" s="114"/>
    </row>
    <row r="26" spans="1:31" x14ac:dyDescent="0.3">
      <c r="A26">
        <f t="shared" si="0"/>
        <v>23</v>
      </c>
      <c r="B26" s="14" t="str">
        <f>'Week 1'!B28</f>
        <v>Bret F.</v>
      </c>
      <c r="C26" s="57">
        <f>'Week 1'!AJ28</f>
        <v>91</v>
      </c>
      <c r="D26" s="57">
        <f>'Week 2'!AJ28</f>
        <v>128</v>
      </c>
      <c r="E26" s="55">
        <f>'Week 3'!AJ28</f>
        <v>92</v>
      </c>
      <c r="F26" s="55">
        <f>'Week 4'!AJ28</f>
        <v>107</v>
      </c>
      <c r="G26" s="55">
        <f>'Week 5'!AJ28</f>
        <v>78</v>
      </c>
      <c r="H26" s="55">
        <f>'Week 6'!AJ28</f>
        <v>78</v>
      </c>
      <c r="I26" s="55">
        <f>'Week 7'!AJ28</f>
        <v>111</v>
      </c>
      <c r="J26" s="55">
        <f>'Week 8'!AJ28</f>
        <v>68</v>
      </c>
      <c r="K26" s="55">
        <f>'Week 9'!AJ28</f>
        <v>97</v>
      </c>
      <c r="L26" s="55">
        <f>'Week 10'!AJ28</f>
        <v>91</v>
      </c>
      <c r="M26" s="55">
        <f>'Week 11'!AJ28</f>
        <v>69</v>
      </c>
      <c r="N26" s="55">
        <f>'Week 12'!AJ28</f>
        <v>112</v>
      </c>
      <c r="O26" s="55">
        <f>'Week 13'!AJ28</f>
        <v>99</v>
      </c>
      <c r="P26" s="55">
        <f>'Week 14'!AJ28</f>
        <v>75</v>
      </c>
      <c r="Q26" s="55">
        <f>'Week 15'!AJ28</f>
        <v>93</v>
      </c>
      <c r="R26" s="57">
        <f>'Week 16'!AJ28</f>
        <v>116</v>
      </c>
      <c r="S26" s="56">
        <f>'Week 17'!AJ28</f>
        <v>0</v>
      </c>
      <c r="T26" s="30">
        <f>SUM(Table1[[#This Row],[Week1]:[Week17]])</f>
        <v>1505</v>
      </c>
      <c r="U26" s="30">
        <f>IF(Table1[[#This Row],[TOTAL]]-LARGE($T$4:$T$29,3)&gt;0,_xlfn.CONCAT("+",Table1[[#This Row],[TOTAL]]-LARGE($T$4:$T$29,3)),IF(Table1[[#This Row],[TOTAL]]-LARGE($T$4:$T$29,3)=0,"-",Table1[[#This Row],[TOTAL]]-LARGE($T$4:$T$29,3)))</f>
        <v>-171</v>
      </c>
      <c r="V26" s="16">
        <f>SUM('Week 1'!C61,'Week 2'!C61,'Week 3'!C61,'Week 4'!C61,'Week 5'!C61,'Week 6'!C61,'Week 7'!C61,'Week 8'!C61,'Week 9'!C61,'Week 10'!C61,'Week 11'!C61,'Week 12'!C61:H61,'Week 14'!C61,'Week 15'!C61)</f>
        <v>84</v>
      </c>
      <c r="W26" s="16">
        <f>SUM('Week 1'!AE61,'Week 1'!AG61,'Week 2'!AG61,'Week 3'!AG61,'Week 4'!AG61,'Week 5'!AE61,'Week 6'!AC61,'Week 7'!AC61,'Week 8'!AC61,'Week 9'!AC61,'Week 10'!AC61,'Week 11'!AC61,'Week 12'!AG61,'Week 13'!AE61,'Week 13'!AC61,'Week 14'!AG61,'Week 15'!AG61,'Week 16'!AG61,'Week 6'!AA61)</f>
        <v>205</v>
      </c>
      <c r="X26" s="76">
        <f>-50-Z26+Week16</f>
        <v>-5</v>
      </c>
      <c r="Y26" s="30">
        <f>SUM('Week 1'!AJ61,'Week 2'!AJ61,'Week 3'!AJ61,'Week 4'!AJ61,'Week 5'!AJ61,'Week 6'!AJ61,'Week 7'!AJ61,'Week 8'!AJ61,'Week 9'!AJ61,'Week 10'!AJ61,'Week 11'!AJ61,'Week 12'!AJ61,'Week 13'!AJ61,'Week 14'!AJ61,'Week 15'!AJ61,'Week 16'!AJ61,'Week 17'!AJ61)</f>
        <v>159</v>
      </c>
      <c r="Z26" s="108">
        <f>s_week14</f>
        <v>5</v>
      </c>
      <c r="AD26" t="s">
        <v>17</v>
      </c>
      <c r="AE26" s="114"/>
    </row>
    <row r="27" spans="1:31" x14ac:dyDescent="0.3">
      <c r="A27">
        <f t="shared" si="0"/>
        <v>24</v>
      </c>
      <c r="B27" s="14" t="str">
        <f>'Week 1'!B9</f>
        <v>Shelby</v>
      </c>
      <c r="C27" s="55">
        <f>'Week 1'!AJ9</f>
        <v>83</v>
      </c>
      <c r="D27" s="55">
        <f>'Week 2'!AJ9</f>
        <v>107</v>
      </c>
      <c r="E27" s="55">
        <f>'Week 3'!AJ9</f>
        <v>83</v>
      </c>
      <c r="F27" s="55">
        <f>'Week 4'!AJ9</f>
        <v>103</v>
      </c>
      <c r="G27" s="55">
        <f>'Week 5'!AJ9</f>
        <v>88</v>
      </c>
      <c r="H27" s="55">
        <f>'Week 6'!AJ9</f>
        <v>67</v>
      </c>
      <c r="I27" s="55">
        <f>'Week 7'!AJ9</f>
        <v>100</v>
      </c>
      <c r="J27" s="55">
        <f>'Week 8'!AJ9</f>
        <v>68</v>
      </c>
      <c r="K27" s="55">
        <f>'Week 9'!AJ9</f>
        <v>99</v>
      </c>
      <c r="L27" s="55">
        <f>'Week 10'!AJ9</f>
        <v>56</v>
      </c>
      <c r="M27" s="55">
        <f>'Week 11'!AJ9</f>
        <v>72</v>
      </c>
      <c r="N27" s="55">
        <f>'Week 12'!AJ9</f>
        <v>83</v>
      </c>
      <c r="O27" s="55">
        <f>'Week 13'!AJ9</f>
        <v>97</v>
      </c>
      <c r="P27" s="55">
        <f>'Week 14'!AJ9</f>
        <v>99</v>
      </c>
      <c r="Q27" s="55">
        <f>'Week 15'!AJ9</f>
        <v>94</v>
      </c>
      <c r="R27" s="55">
        <f>'Week 16'!AJ9</f>
        <v>94</v>
      </c>
      <c r="S27" s="56">
        <f>'Week 17'!AJ9</f>
        <v>90</v>
      </c>
      <c r="T27" s="23">
        <f>SUM(Table1[[#This Row],[Week1]:[Week17]])</f>
        <v>1483</v>
      </c>
      <c r="U27" s="23">
        <f>IF(Table1[[#This Row],[TOTAL]]-LARGE($T$4:$T$29,3)&gt;0,_xlfn.CONCAT("+",Table1[[#This Row],[TOTAL]]-LARGE($T$4:$T$29,3)),IF(Table1[[#This Row],[TOTAL]]-LARGE($T$4:$T$29,3)=0,"-",Table1[[#This Row],[TOTAL]]-LARGE($T$4:$T$29,3)))</f>
        <v>-193</v>
      </c>
      <c r="V27" s="16">
        <f>SUM('Week 1'!C42,'Week 2'!C42,'Week 3'!C42,'Week 4'!C42,'Week 5'!C42,'Week 6'!C42,'Week 7'!C42,'Week 8'!C42,'Week 9'!C42,'Week 10'!C42,'Week 11'!C42,'Week 12'!C42:H42,'Week 14'!C42,'Week 15'!C42)</f>
        <v>65</v>
      </c>
      <c r="W27" s="16">
        <f>SUM('Week 1'!AE42,'Week 1'!AG42,'Week 2'!AG42,'Week 3'!AG42,'Week 4'!AG42,'Week 5'!AE42,'Week 6'!AC42,'Week 7'!AC42,'Week 8'!AC42,'Week 9'!AC42,'Week 10'!AC42,'Week 11'!AC42,'Week 12'!AG42,'Week 13'!AE42,'Week 13'!AC42,'Week 14'!AG42,'Week 15'!AG42,'Week 16'!AG42,'Week 6'!AA42)</f>
        <v>89</v>
      </c>
      <c r="X27" s="76">
        <f>-50-Z27</f>
        <v>-55</v>
      </c>
      <c r="Y27" s="23">
        <f>SUM('Week 1'!AJ42,'Week 2'!AJ42,'Week 3'!AJ42,'Week 4'!AJ42,'Week 5'!AJ42,'Week 6'!AJ42,'Week 7'!AJ42,'Week 8'!AJ42,'Week 9'!AJ42,'Week 10'!AJ42,'Week 11'!AJ42,'Week 12'!AJ42,'Week 13'!AJ42,'Week 14'!AJ42,'Week 15'!AJ42,'Week 16'!AJ42,'Week 17'!AJ42)</f>
        <v>153</v>
      </c>
      <c r="Z27" s="107">
        <f>s_week1</f>
        <v>5</v>
      </c>
      <c r="AE27" s="114"/>
    </row>
    <row r="28" spans="1:31" x14ac:dyDescent="0.3">
      <c r="A28">
        <f t="shared" si="0"/>
        <v>25</v>
      </c>
      <c r="B28" s="14" t="str">
        <f>'Week 1'!B27</f>
        <v>Colby</v>
      </c>
      <c r="C28" s="57">
        <f>'Week 1'!AJ27</f>
        <v>69</v>
      </c>
      <c r="D28" s="57">
        <f>'Week 2'!AJ27</f>
        <v>88</v>
      </c>
      <c r="E28" s="55">
        <f>'Week 3'!AJ27</f>
        <v>89</v>
      </c>
      <c r="F28" s="55">
        <f>'Week 4'!AJ27</f>
        <v>83</v>
      </c>
      <c r="G28" s="55">
        <f>'Week 5'!AJ27</f>
        <v>85</v>
      </c>
      <c r="H28" s="55">
        <f>'Week 6'!AJ27</f>
        <v>41</v>
      </c>
      <c r="I28" s="55">
        <f>'Week 7'!AJ27</f>
        <v>88</v>
      </c>
      <c r="J28" s="55">
        <f>'Week 8'!AJ27</f>
        <v>89</v>
      </c>
      <c r="K28" s="55">
        <f>'Week 9'!AJ27</f>
        <v>110</v>
      </c>
      <c r="L28" s="55">
        <f>'Week 10'!AJ27</f>
        <v>48</v>
      </c>
      <c r="M28" s="55">
        <f>'Week 11'!AJ27</f>
        <v>80</v>
      </c>
      <c r="N28" s="55">
        <f>'Week 12'!AJ27</f>
        <v>96</v>
      </c>
      <c r="O28" s="55">
        <f>'Week 13'!AJ27</f>
        <v>108</v>
      </c>
      <c r="P28" s="55">
        <f>'Week 14'!AJ27</f>
        <v>96</v>
      </c>
      <c r="Q28" s="55">
        <f>'Week 15'!AJ27</f>
        <v>107</v>
      </c>
      <c r="R28" s="57">
        <f>'Week 16'!AJ27</f>
        <v>78</v>
      </c>
      <c r="S28" s="56">
        <f>'Week 17'!AJ27</f>
        <v>104</v>
      </c>
      <c r="T28" s="34">
        <f>SUM(Table1[[#This Row],[Week1]:[Week17]])</f>
        <v>1459</v>
      </c>
      <c r="U28" s="34">
        <f>IF(Table1[[#This Row],[TOTAL]]-LARGE($T$4:$T$29,3)&gt;0,_xlfn.CONCAT("+",Table1[[#This Row],[TOTAL]]-LARGE($T$4:$T$29,3)),IF(Table1[[#This Row],[TOTAL]]-LARGE($T$4:$T$29,3)=0,"-",Table1[[#This Row],[TOTAL]]-LARGE($T$4:$T$29,3)))</f>
        <v>-217</v>
      </c>
      <c r="V28" s="16">
        <f>SUM('Week 1'!C60,'Week 2'!C60,'Week 3'!C60,'Week 4'!C60,'Week 5'!C60,'Week 6'!C60,'Week 7'!C60,'Week 8'!C60,'Week 9'!C60,'Week 10'!C60,'Week 11'!C60,'Week 12'!C60:H60,'Week 14'!C60,'Week 15'!C60)</f>
        <v>72</v>
      </c>
      <c r="W28" s="16">
        <f>SUM('Week 1'!AE60,'Week 1'!AG60,'Week 2'!AG60,'Week 3'!AG60,'Week 4'!AG60,'Week 5'!AE60,'Week 6'!AC60,'Week 7'!AC60,'Week 8'!AC60,'Week 9'!AC60,'Week 10'!AC60,'Week 11'!AC60,'Week 12'!AG60,'Week 13'!AE60,'Week 13'!AC60,'Week 14'!AG60,'Week 15'!AG60,'Week 16'!AG60,'Week 6'!AA60)</f>
        <v>121</v>
      </c>
      <c r="X28" s="146">
        <f>-50-Z28+Week13</f>
        <v>0</v>
      </c>
      <c r="Y28" s="34">
        <f>SUM('Week 1'!AJ60,'Week 2'!AJ60,'Week 3'!AJ60,'Week 4'!AJ60,'Week 5'!AJ60,'Week 6'!AJ60,'Week 7'!AJ60,'Week 8'!AJ60,'Week 9'!AJ60,'Week 10'!AJ60,'Week 11'!AJ60,'Week 12'!AJ60,'Week 13'!AJ60,'Week 14'!AJ60,'Week 15'!AJ60,'Week 16'!AJ60,'Week 17'!AJ60)</f>
        <v>150</v>
      </c>
      <c r="Z28" s="109">
        <f>0</f>
        <v>0</v>
      </c>
      <c r="AE28" s="114"/>
    </row>
    <row r="29" spans="1:31" x14ac:dyDescent="0.3">
      <c r="A29">
        <f t="shared" si="0"/>
        <v>26</v>
      </c>
      <c r="B29" s="14" t="str">
        <f>'Week 1'!B12</f>
        <v>Sam</v>
      </c>
      <c r="C29" s="57">
        <f>'Week 1'!AJ12</f>
        <v>87</v>
      </c>
      <c r="D29" s="57">
        <f>'Week 2'!AJ12</f>
        <v>121</v>
      </c>
      <c r="E29" s="55">
        <f>'Week 3'!AJ12</f>
        <v>90</v>
      </c>
      <c r="F29" s="55">
        <f>'Week 4'!AJ12</f>
        <v>103</v>
      </c>
      <c r="G29" s="55">
        <f>'Week 5'!AJ12</f>
        <v>76</v>
      </c>
      <c r="H29" s="55">
        <f>'Week 6'!AJ12</f>
        <v>98</v>
      </c>
      <c r="I29" s="55">
        <f>'Week 7'!AJ12</f>
        <v>108</v>
      </c>
      <c r="J29" s="55">
        <f>'Week 8'!AJ12</f>
        <v>88</v>
      </c>
      <c r="K29" s="55">
        <f>'Week 9'!AJ12</f>
        <v>111</v>
      </c>
      <c r="L29" s="55">
        <f>'Week 10'!AJ12</f>
        <v>78</v>
      </c>
      <c r="M29" s="55">
        <f>'Week 11'!AJ12</f>
        <v>78</v>
      </c>
      <c r="N29" s="55">
        <f>'Week 12'!AJ12</f>
        <v>99</v>
      </c>
      <c r="O29" s="55">
        <f>'Week 13'!AJ12</f>
        <v>92</v>
      </c>
      <c r="P29" s="55">
        <f>'Week 14'!AJ12</f>
        <v>0</v>
      </c>
      <c r="Q29" s="55">
        <f>'Week 15'!AJ12</f>
        <v>90</v>
      </c>
      <c r="R29" s="57">
        <f>'Week 16'!AJ12</f>
        <v>0</v>
      </c>
      <c r="S29" s="56">
        <f>'Week 17'!AJ12</f>
        <v>0</v>
      </c>
      <c r="T29" s="34">
        <f>SUM(Table1[[#This Row],[Week1]:[Week17]])</f>
        <v>1319</v>
      </c>
      <c r="U29" s="34">
        <f>IF(Table1[[#This Row],[TOTAL]]-LARGE($T$4:$T$29,3)&gt;0,_xlfn.CONCAT("+",Table1[[#This Row],[TOTAL]]-LARGE($T$4:$T$29,3)),IF(Table1[[#This Row],[TOTAL]]-LARGE($T$4:$T$29,3)=0,"-",Table1[[#This Row],[TOTAL]]-LARGE($T$4:$T$29,3)))</f>
        <v>-357</v>
      </c>
      <c r="V29" s="16">
        <f>SUM('Week 1'!C45,'Week 2'!C45,'Week 3'!C45,'Week 4'!C45,'Week 5'!C45,'Week 6'!C45,'Week 7'!C45,'Week 8'!C45,'Week 9'!C45,'Week 10'!C45,'Week 11'!C45,'Week 12'!C45:H45,'Week 14'!C45,'Week 15'!C45)</f>
        <v>114</v>
      </c>
      <c r="W29" s="16">
        <f>SUM('Week 1'!AE45,'Week 1'!AG45,'Week 2'!AG45,'Week 3'!AG45,'Week 4'!AG45,'Week 5'!AE45,'Week 6'!AC45,'Week 7'!AC45,'Week 8'!AC45,'Week 9'!AC45,'Week 10'!AC45,'Week 11'!AC45,'Week 12'!AG45,'Week 13'!AE45,'Week 13'!AC45,'Week 14'!AG45,'Week 15'!AG45,'Week 16'!AG45,'Week 6'!AA45)</f>
        <v>115</v>
      </c>
      <c r="X29" s="76">
        <f>-50-Z29</f>
        <v>-50</v>
      </c>
      <c r="Y29" s="34">
        <f>SUM('Week 1'!AJ45,'Week 2'!AJ45,'Week 3'!AJ45,'Week 4'!AJ45,'Week 5'!AJ45,'Week 6'!AJ45,'Week 7'!AJ45,'Week 8'!AJ45,'Week 9'!AJ45,'Week 10'!AJ45,'Week 11'!AJ45,'Week 12'!AJ45,'Week 13'!AJ45,'Week 14'!AJ45,'Week 15'!AJ45,'Week 16'!AJ45,'Week 17'!AJ45)</f>
        <v>134</v>
      </c>
      <c r="Z29" s="109">
        <f>0</f>
        <v>0</v>
      </c>
      <c r="AE29" s="114"/>
    </row>
    <row r="30" spans="1:31" ht="14.4" hidden="1" x14ac:dyDescent="0.3">
      <c r="C30">
        <v>50</v>
      </c>
      <c r="D30">
        <v>50</v>
      </c>
      <c r="E30">
        <v>50</v>
      </c>
      <c r="F30">
        <v>50</v>
      </c>
      <c r="G30">
        <v>50</v>
      </c>
      <c r="H30">
        <v>50</v>
      </c>
      <c r="I30">
        <v>50</v>
      </c>
      <c r="J30">
        <v>50</v>
      </c>
      <c r="K30">
        <v>50</v>
      </c>
      <c r="L30">
        <v>50</v>
      </c>
      <c r="M30">
        <v>50</v>
      </c>
      <c r="N30">
        <v>50</v>
      </c>
      <c r="O30">
        <v>50</v>
      </c>
      <c r="P30">
        <v>50</v>
      </c>
      <c r="Q30">
        <v>50</v>
      </c>
      <c r="R30">
        <v>50</v>
      </c>
      <c r="S30">
        <v>50</v>
      </c>
    </row>
    <row r="31" spans="1:31" ht="14.4" hidden="1" x14ac:dyDescent="0.3">
      <c r="C31">
        <v>5</v>
      </c>
      <c r="D31">
        <v>5</v>
      </c>
      <c r="E31">
        <v>5</v>
      </c>
      <c r="F31">
        <v>5</v>
      </c>
      <c r="G31">
        <v>5</v>
      </c>
      <c r="H31">
        <v>5</v>
      </c>
      <c r="I31">
        <v>5</v>
      </c>
      <c r="J31">
        <v>5</v>
      </c>
      <c r="K31">
        <v>5</v>
      </c>
      <c r="L31">
        <v>5</v>
      </c>
      <c r="M31">
        <v>5</v>
      </c>
      <c r="N31">
        <v>5</v>
      </c>
      <c r="O31">
        <v>5</v>
      </c>
      <c r="P31">
        <v>5</v>
      </c>
      <c r="Q31">
        <v>5</v>
      </c>
      <c r="R31">
        <v>5</v>
      </c>
      <c r="S31">
        <v>5</v>
      </c>
    </row>
    <row r="32" spans="1:31" ht="15.65" customHeight="1" x14ac:dyDescent="0.3">
      <c r="B32" s="220" t="s">
        <v>332</v>
      </c>
      <c r="C32" s="220"/>
      <c r="D32" s="220"/>
      <c r="E32" s="220"/>
      <c r="F32" s="220"/>
      <c r="G32" s="220"/>
      <c r="H32" s="220"/>
      <c r="I32" s="220"/>
      <c r="Z32" s="110">
        <f>SUM(Z4:Z30)</f>
        <v>50</v>
      </c>
    </row>
    <row r="33" spans="2:23" ht="14.4" customHeight="1" thickBot="1" x14ac:dyDescent="0.35">
      <c r="B33" s="220"/>
      <c r="C33" s="220"/>
      <c r="D33" s="220"/>
      <c r="E33" s="220"/>
      <c r="F33" s="220"/>
      <c r="G33" s="220"/>
      <c r="H33" s="220"/>
      <c r="I33" s="220"/>
      <c r="K33" s="221" t="s">
        <v>333</v>
      </c>
      <c r="L33" s="221"/>
      <c r="M33" s="221"/>
      <c r="N33" s="221" t="s">
        <v>334</v>
      </c>
      <c r="O33" s="221"/>
      <c r="P33" s="221"/>
      <c r="Q33" s="219" t="s">
        <v>43</v>
      </c>
      <c r="R33" s="219"/>
    </row>
    <row r="34" spans="2:23" x14ac:dyDescent="0.3">
      <c r="B34" s="220"/>
      <c r="C34" s="220"/>
      <c r="D34" s="220"/>
      <c r="E34" s="220"/>
      <c r="F34" s="220"/>
      <c r="G34" s="220"/>
      <c r="H34" s="220"/>
      <c r="I34" s="220"/>
      <c r="K34" s="38">
        <f>RANK(M34,$M$34:$M$36,0)</f>
        <v>1</v>
      </c>
      <c r="L34" s="42" t="str">
        <f>IF(V34=1,_xlfn.XLOOKUP(M34,Table1[TNF],Table1[[  ]],"",0,1),_xlfn.CONCAT(V34," ","tied"))</f>
        <v>Chad</v>
      </c>
      <c r="M34" s="124">
        <f>LARGE(Table1[TNF],1)</f>
        <v>141</v>
      </c>
      <c r="N34" s="38">
        <f>RANK(P34,$P$34:$P$36,0)</f>
        <v>1</v>
      </c>
      <c r="O34" s="42" t="str">
        <f>IF(W34=1,_xlfn.XLOOKUP(P34,Table1[MNF],Table1[[  ]],"",0,1),_xlfn.CONCAT(W34," ","tied"))</f>
        <v>Thadd</v>
      </c>
      <c r="P34" s="124">
        <f>LARGE(Table1[MNF],1)</f>
        <v>222</v>
      </c>
      <c r="Q34" s="122" t="s">
        <v>40</v>
      </c>
      <c r="R34" s="143">
        <f>(M42*0.5)</f>
        <v>175</v>
      </c>
      <c r="U34" s="117"/>
      <c r="V34" s="134">
        <f>COUNTIF(Table1[TNF],LARGE(Table1[TNF],1))</f>
        <v>1</v>
      </c>
      <c r="W34" s="135">
        <f>COUNTIF(Table1[MNF],LARGE(Table1[MNF],1))</f>
        <v>1</v>
      </c>
    </row>
    <row r="35" spans="2:23" x14ac:dyDescent="0.3">
      <c r="B35" s="223" t="s">
        <v>189</v>
      </c>
      <c r="C35" s="223"/>
      <c r="D35" s="223"/>
      <c r="E35" s="223"/>
      <c r="F35" s="223"/>
      <c r="G35" s="223"/>
      <c r="H35" s="223"/>
      <c r="I35" s="223"/>
      <c r="K35" s="40">
        <f>RANK(M35,$M$34:$M$36,0)</f>
        <v>2</v>
      </c>
      <c r="L35" s="41" t="str">
        <f>IF(V34&gt;1,L34,IF(V35&gt;1,_xlfn.CONCAT(V35," ","tied"),_xlfn.XLOOKUP(M35,Table1[TNF],Table1[[  ]],"",0,1)))</f>
        <v>2 tied</v>
      </c>
      <c r="M35" s="5">
        <f>LARGE(Table1[TNF],2)</f>
        <v>114</v>
      </c>
      <c r="N35" s="40">
        <f>RANK(P35,P34:$P$36,0)</f>
        <v>2</v>
      </c>
      <c r="O35" s="41" t="str">
        <f>IF(W34&gt;1,O34,IF(W35&gt;1,_xlfn.CONCAT(W35," ","tied"),_xlfn.XLOOKUP(P35,Table1[MNF],Table1[[  ]],"",0,1)))</f>
        <v>Bret F.</v>
      </c>
      <c r="P35" s="5">
        <f>LARGE(Table1[MNF],2)</f>
        <v>205</v>
      </c>
      <c r="Q35" s="43" t="s">
        <v>41</v>
      </c>
      <c r="R35" s="144">
        <f>(M42*0.3)</f>
        <v>105</v>
      </c>
      <c r="V35" s="134">
        <f>COUNTIF(Table1[TNF],LARGE(Table1[TNF],2))</f>
        <v>2</v>
      </c>
      <c r="W35" s="135">
        <f>COUNTIF(Table1[MNF],LARGE(Table1[MNF],2))</f>
        <v>1</v>
      </c>
    </row>
    <row r="36" spans="2:23" ht="15.65" thickBot="1" x14ac:dyDescent="0.35">
      <c r="B36" s="222" t="s">
        <v>383</v>
      </c>
      <c r="C36" s="222"/>
      <c r="D36" s="222"/>
      <c r="E36" s="222"/>
      <c r="F36" s="222"/>
      <c r="G36" s="222"/>
      <c r="H36" s="222"/>
      <c r="I36" s="222"/>
      <c r="K36" s="39">
        <f>RANK(M36,$M$34:$M$36,0)</f>
        <v>2</v>
      </c>
      <c r="L36" s="37" t="str">
        <f>IF(V34&gt;2,L34,IF(V35&gt;1,L35,IF(V36&gt;1,_xlfn.CONCAT(V36," ","tied"),_xlfn.XLOOKUP(M36,Table1[TNF],Table1[[  ]],"",0,1))))</f>
        <v>2 tied</v>
      </c>
      <c r="M36" s="125">
        <f>LARGE(Table1[TNF],3)</f>
        <v>114</v>
      </c>
      <c r="N36" s="39">
        <f>RANK(P36,P34:$P$36,0)</f>
        <v>3</v>
      </c>
      <c r="O36" s="37" t="str">
        <f>IF(W34&gt;2,O34,IF(W35&gt;1,O35,IF(W36&gt;1,_xlfn.CONCAT(W36," ","tied"),_xlfn.XLOOKUP(P36,Table1[MNF],Table1[[  ]],"",0,1))))</f>
        <v>Chad</v>
      </c>
      <c r="P36" s="125">
        <f>LARGE(Table1[MNF],3)</f>
        <v>195</v>
      </c>
      <c r="Q36" s="123" t="s">
        <v>42</v>
      </c>
      <c r="R36" s="145">
        <f>(M42*0.2)</f>
        <v>70</v>
      </c>
      <c r="V36" s="134">
        <f>COUNTIF(Table1[TNF],LARGE(Table1[TNF],3))</f>
        <v>2</v>
      </c>
      <c r="W36" s="135">
        <f>COUNTIF(Table1[MNF],LARGE(Table1[MNF],3))</f>
        <v>1</v>
      </c>
    </row>
    <row r="37" spans="2:23" hidden="1" x14ac:dyDescent="0.3">
      <c r="L37" t="s">
        <v>185</v>
      </c>
      <c r="M37">
        <f>(50*26)+MNF_S_TOTAL</f>
        <v>1350</v>
      </c>
    </row>
    <row r="38" spans="2:23" hidden="1" x14ac:dyDescent="0.3">
      <c r="L38" t="s">
        <v>186</v>
      </c>
      <c r="M38">
        <f>SUM(C30:S30)</f>
        <v>850</v>
      </c>
    </row>
    <row r="39" spans="2:23" hidden="1" x14ac:dyDescent="0.3">
      <c r="L39" t="s">
        <v>327</v>
      </c>
      <c r="M39">
        <v>50</v>
      </c>
    </row>
    <row r="40" spans="2:23" hidden="1" x14ac:dyDescent="0.3">
      <c r="L40" t="s">
        <v>328</v>
      </c>
      <c r="M40">
        <v>50</v>
      </c>
    </row>
    <row r="41" spans="2:23" hidden="1" x14ac:dyDescent="0.3">
      <c r="L41" t="s">
        <v>378</v>
      </c>
      <c r="M41">
        <v>50</v>
      </c>
    </row>
    <row r="42" spans="2:23" hidden="1" x14ac:dyDescent="0.3">
      <c r="L42" t="s">
        <v>187</v>
      </c>
      <c r="M42">
        <f>M37-(M38+M39+M40+M41)</f>
        <v>350</v>
      </c>
    </row>
  </sheetData>
  <mergeCells count="6">
    <mergeCell ref="Q33:R33"/>
    <mergeCell ref="B32:I34"/>
    <mergeCell ref="K33:M33"/>
    <mergeCell ref="B36:I36"/>
    <mergeCell ref="B35:I35"/>
    <mergeCell ref="N33:P33"/>
  </mergeCells>
  <phoneticPr fontId="12" type="noConversion"/>
  <conditionalFormatting sqref="C4:C29">
    <cfRule type="top10" dxfId="45" priority="17" rank="1"/>
  </conditionalFormatting>
  <conditionalFormatting sqref="D4:D29">
    <cfRule type="top10" dxfId="44" priority="16" rank="1"/>
  </conditionalFormatting>
  <conditionalFormatting sqref="E4:E29">
    <cfRule type="top10" dxfId="43" priority="15" rank="1"/>
  </conditionalFormatting>
  <conditionalFormatting sqref="F4:F29">
    <cfRule type="top10" dxfId="42" priority="14" rank="1"/>
  </conditionalFormatting>
  <conditionalFormatting sqref="G4:G29">
    <cfRule type="top10" dxfId="41" priority="13" rank="1"/>
  </conditionalFormatting>
  <conditionalFormatting sqref="H4:H29">
    <cfRule type="top10" dxfId="40" priority="12" rank="1"/>
  </conditionalFormatting>
  <conditionalFormatting sqref="I4:I29">
    <cfRule type="top10" dxfId="39" priority="11" rank="1"/>
  </conditionalFormatting>
  <conditionalFormatting sqref="J4:J29">
    <cfRule type="top10" dxfId="38" priority="10" rank="1"/>
  </conditionalFormatting>
  <conditionalFormatting sqref="K4:K29">
    <cfRule type="top10" dxfId="37" priority="9" rank="1"/>
  </conditionalFormatting>
  <conditionalFormatting sqref="L4:L29">
    <cfRule type="top10" dxfId="36" priority="8" rank="1"/>
  </conditionalFormatting>
  <conditionalFormatting sqref="M4:M29">
    <cfRule type="top10" dxfId="35" priority="7" rank="1"/>
  </conditionalFormatting>
  <conditionalFormatting sqref="N4:N29">
    <cfRule type="top10" dxfId="34" priority="6" rank="1"/>
  </conditionalFormatting>
  <conditionalFormatting sqref="O4:O29">
    <cfRule type="top10" dxfId="33" priority="5" rank="1"/>
  </conditionalFormatting>
  <conditionalFormatting sqref="P4:P29">
    <cfRule type="top10" dxfId="32" priority="4" rank="1"/>
  </conditionalFormatting>
  <conditionalFormatting sqref="Q4:Q29">
    <cfRule type="top10" dxfId="31" priority="3" rank="1"/>
  </conditionalFormatting>
  <conditionalFormatting sqref="R4:R29">
    <cfRule type="top10" dxfId="30" priority="2" rank="1"/>
  </conditionalFormatting>
  <conditionalFormatting sqref="S4:S29">
    <cfRule type="top10" dxfId="0" priority="1" rank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C0C764EC9FA248A89D240480025BA3" ma:contentTypeVersion="12" ma:contentTypeDescription="Create a new document." ma:contentTypeScope="" ma:versionID="3654d83b88f99622be2ec18f36cfd63b">
  <xsd:schema xmlns:xsd="http://www.w3.org/2001/XMLSchema" xmlns:xs="http://www.w3.org/2001/XMLSchema" xmlns:p="http://schemas.microsoft.com/office/2006/metadata/properties" xmlns:ns3="1abf261b-3a16-44b3-9607-9a2ba5d93ce4" xmlns:ns4="a5226524-4ffb-4323-b72d-9dd8c6e9eae8" targetNamespace="http://schemas.microsoft.com/office/2006/metadata/properties" ma:root="true" ma:fieldsID="ec1188b580514ad91b9dc22bb4960acf" ns3:_="" ns4:_="">
    <xsd:import namespace="1abf261b-3a16-44b3-9607-9a2ba5d93ce4"/>
    <xsd:import namespace="a5226524-4ffb-4323-b72d-9dd8c6e9ea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f261b-3a16-44b3-9607-9a2ba5d93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26524-4ffb-4323-b72d-9dd8c6e9e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888C0F-47E3-45A1-89C0-052E407AAAF9}">
  <ds:schemaRefs>
    <ds:schemaRef ds:uri="1abf261b-3a16-44b3-9607-9a2ba5d93ce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5226524-4ffb-4323-b72d-9dd8c6e9eae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BA3074-AE03-4921-BA9B-C7B104C48BB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2B0981D-55B8-429E-BB4C-62C1B61576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BA0521-E943-4D74-A277-3E3273C73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bf261b-3a16-44b3-9607-9a2ba5d93ce4"/>
    <ds:schemaRef ds:uri="a5226524-4ffb-4323-b72d-9dd8c6e9e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40</vt:i4>
      </vt:variant>
    </vt:vector>
  </HeadingPairs>
  <TitlesOfParts>
    <vt:vector size="58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Scoreboard</vt:lpstr>
      <vt:lpstr>First_Overall</vt:lpstr>
      <vt:lpstr>MNF_S_TOTAL</vt:lpstr>
      <vt:lpstr>MNF_TOTAL</vt:lpstr>
      <vt:lpstr>s_week1</vt:lpstr>
      <vt:lpstr>s_week10</vt:lpstr>
      <vt:lpstr>s_week11</vt:lpstr>
      <vt:lpstr>s_week12</vt:lpstr>
      <vt:lpstr>s_week13</vt:lpstr>
      <vt:lpstr>s_week14</vt:lpstr>
      <vt:lpstr>s_week15</vt:lpstr>
      <vt:lpstr>s_week16</vt:lpstr>
      <vt:lpstr>s_week17</vt:lpstr>
      <vt:lpstr>s_week2</vt:lpstr>
      <vt:lpstr>s_week3</vt:lpstr>
      <vt:lpstr>s_week4</vt:lpstr>
      <vt:lpstr>s_week5</vt:lpstr>
      <vt:lpstr>s_week6</vt:lpstr>
      <vt:lpstr>s_week7</vt:lpstr>
      <vt:lpstr>s_week8</vt:lpstr>
      <vt:lpstr>s_week9</vt:lpstr>
      <vt:lpstr>Second_Overall</vt:lpstr>
      <vt:lpstr>Third_Overall</vt:lpstr>
      <vt:lpstr>TNF_Total</vt:lpstr>
      <vt:lpstr>Week1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dcterms:created xsi:type="dcterms:W3CDTF">2018-07-05T15:35:34Z</dcterms:created>
  <dcterms:modified xsi:type="dcterms:W3CDTF">2021-01-04T14:58:38Z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0x010100D0C0C764EC9FA248A89D240480025BA3</vt:lpwstr>
  </property>
</Properties>
</file>